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 yWindow="585" windowWidth="27495" windowHeight="13740" activeTab="0"/>
  </bookViews>
  <sheets>
    <sheet name="Отчет" sheetId="1" r:id="rId1"/>
  </sheets>
  <definedNames>
    <definedName name="_xlnm._FilterDatabase" localSheetId="0" hidden="1">'Отчет'!$A$1:$P$1</definedName>
  </definedNames>
  <calcPr fullCalcOnLoad="1"/>
</workbook>
</file>

<file path=xl/sharedStrings.xml><?xml version="1.0" encoding="utf-8"?>
<sst xmlns="http://schemas.openxmlformats.org/spreadsheetml/2006/main" count="1723" uniqueCount="822">
  <si>
    <t>ID</t>
  </si>
  <si>
    <t>Название</t>
  </si>
  <si>
    <t>Год</t>
  </si>
  <si>
    <t>ISBN</t>
  </si>
  <si>
    <t>Область знаний</t>
  </si>
  <si>
    <t>Гриф</t>
  </si>
  <si>
    <t>Издательство</t>
  </si>
  <si>
    <t>Аннотация</t>
  </si>
  <si>
    <t>Подраздел</t>
  </si>
  <si>
    <t>Объём</t>
  </si>
  <si>
    <t>Издание</t>
  </si>
  <si>
    <t>Учебная литература для</t>
  </si>
  <si>
    <t>Вид издания</t>
  </si>
  <si>
    <t>Издательство «Златоуст»</t>
  </si>
  <si>
    <t>Сурыгин А.И.</t>
  </si>
  <si>
    <t>978-5-86547-429-6</t>
  </si>
  <si>
    <t>2-е</t>
  </si>
  <si>
    <t>ВПО</t>
  </si>
  <si>
    <t>ВПО, НПО</t>
  </si>
  <si>
    <t>Монография</t>
  </si>
  <si>
    <t>Кавказский пленник</t>
  </si>
  <si>
    <t>978-5-86547-787-7</t>
  </si>
  <si>
    <t>Языкознание и литературоведение</t>
  </si>
  <si>
    <t>В пособии использованы кадры из к/ф «Кавказский пленник» (АО «Караван», БГ Продакшн). Предлагаем Вашему вниманию книгу из серии «Библиотека Златоуста». Серия включает адаптированные тексты для 5 уровней владения русским языком: произведения классиков русской литературы, современных писателей, публицистов, журналистов, а также киносценарии. Уровни ориентируются на лексические минимумы, разработанные для Российской государственной системы тестирования по русскому языку. Каждый выпуск снабжен вопросами, заданиями и словарем, в который вошли слова, выходящие за пределы минимума.</t>
  </si>
  <si>
    <t>Русский как иностранный</t>
  </si>
  <si>
    <t>6-е</t>
  </si>
  <si>
    <t>Калашников: автомат и человек</t>
  </si>
  <si>
    <t>5-86547-093-0</t>
  </si>
  <si>
    <t>Предлагаем Вашему вниманию книгу из серии «Библиотека Златоуста». Серия включает адаптированные тексты для 5 уровней владения русским языком: произведения классиков русской литературы, современных писателей, публицистов, журналистов, а также киносценарии. Уровни ориентируются на лексические минимумы, разработанные для Российской государственной системы тестирования по русскому языку. Каждый выпуск снабжен вопросами, заданиями и словарем, в который вошли слова, выходящие за пределы минимума.</t>
  </si>
  <si>
    <t>Материалы Международной научной конференции «Двуязычное образование: теория и практика» (26–28 апреля 2011 г., Хельсинки, Финляндия)</t>
  </si>
  <si>
    <t>978-5-86547-606-1</t>
  </si>
  <si>
    <t>Лингвистика</t>
  </si>
  <si>
    <t>Онтолингвистика — наука XXI века</t>
  </si>
  <si>
    <t>978-5-86547-641-2</t>
  </si>
  <si>
    <t>Материалы международной конференции, посвященной 20-летию кафедры детской речи РГПУ им. А.И. Герцена (4–6 мая 2011 г., Санкт-Петербург). В сборник вошли материалы юбилейной конференции, посвященной 20-летию кафедры детской речи РГПУ им. А.И. Герцена. В статьях прослеживаются основные направления работы кафедры: рассматриваются вопросы становления грамматики, освоения словарного состава языка, овладения письменной формой речи, сопоставляется речевое развитие детей с нормальным и отклоняющимся речевым развитием, анализируются ошибки детей, осваивающих русский язык как первый и как второй. Книга адресована лингвистам, психологам, логопедам, методистам по развитию речи. Издание этой книги стало возможным в рамках программы «Развитие научного потенциала высшей школы» (проект №2.1.3/9368).</t>
  </si>
  <si>
    <t>По страницам Пушкина</t>
  </si>
  <si>
    <t>978-5-86547-856-0</t>
  </si>
  <si>
    <t>Предлагаем Вашему вниманию книгу из серии "Библиотека Златоуста". Серия включает адаптированные тексты для 5 уровней владения русским языком: произведения классиков русской литературы, современных писателей, публицистов, журналистов, а также киносценарии. Уровни ориентируются на лексические минимумы, разработанные для Российской государственной системы тестирования по русскому языку. Каждый выпуск снабжен вопросами, заданиями и словарем, в который вошли слова, выходящие за пределы минимума.</t>
  </si>
  <si>
    <t>4-е</t>
  </si>
  <si>
    <t>Под знаком Водолея (Евгений Кафельников)</t>
  </si>
  <si>
    <t>978-5-86547-899-7</t>
  </si>
  <si>
    <t>2-е изд., испр.</t>
  </si>
  <si>
    <t>Под русским флагом вокруг света (путешествие капитана Крузенштерна)</t>
  </si>
  <si>
    <t>978-5-86547-849-2</t>
  </si>
  <si>
    <t>5-е</t>
  </si>
  <si>
    <t>Проблемы изучения билингвизма: книга для чтения</t>
  </si>
  <si>
    <t>978-5-86547-000-0</t>
  </si>
  <si>
    <t>Книга содержит статьи и фрагменты монографий отечественных и зарубежных специалистов, исследовавших процесс освоения второго языка с лингвистических, психолингвистических и социолингвистических позиций. В хрестоматию вошли работы ученых XIX–XXI столетий — классиков отечественного и зарубежного языкознания, основоположников психологии речи и теории речевой деятельности, а также современных ученых, изучающих вопросы становления языковой системы детей и взрослых и функционирования языков в ситуации двуязычия. Многие из представленных трудов стали библиографической редкостью и трудно доступны для преподающих и изучающих языки. Изданная в жанре учебного пособия и снабженная минимальными комментариями, книга может с равным успехом использоваться не только в педагогическом процессе при изучении различных курсов магистерских программ «Начальное языковое образование и речевое развитие иноязычных детей», «Психолингвистика и психология речи» и др., но и для самостоятельного чтения, как источник расширения и углубления знаний в вопросах овладения языком. Для преподавателей, магистрантов, студентов — лингвистов, психологов, методистов, логопедов и для широкого круга читателей.</t>
  </si>
  <si>
    <t>Учебное пособие</t>
  </si>
  <si>
    <t>Проблемы онтолингвистики — 2012</t>
  </si>
  <si>
    <t>978-5-86547-670-2</t>
  </si>
  <si>
    <t>Материалы международной научной конференции, посвященной 130-летию со дня рождения К.И. Чуковского и 120-летию со дня рождения А.Н. Гвоздева (24–26 апреля 2012 г., Санкт-Петербург). В сборник вошли материалы конференции, посвященной двум юбилейным датам — 120-летию со дня рождения А.Н. Гвоздева и 130-летию со дня рождения К.И. Чуковского. В докладах участников конференции прослеживаются основные направления современных онтолингвистических исследований, заложенные этими исследователями: становление грамматики, освоение словарного состава языка, овладение письменной формой речи, сопоставляется речевое развитие детей с нормальным и отклоняющимся речевым развитием, анализируются ошибки детей, осваивающих русский язык как первый и как второй.Книга адресована лингвистам, психологам, логопедам, методистам по развитию речи.</t>
  </si>
  <si>
    <t>Проблемы онтолингвистики — 2014: двуязычие</t>
  </si>
  <si>
    <t>978-5-86547-898-0</t>
  </si>
  <si>
    <t>Материалымеждународной научной конференции. 3—5 марта 2014 г., Санкт-Петербург. В сборник вошли материалы международной научной конференции «Проблемы онтолингвистики», которая ежегодно проходит в Санкт-Петербурге с 1994 г. Авторы сборника — лингвисты, дефектологи, психологи, специалисты в области преподавания русского языка как родного и неродного. Конференция 2014 г. была посвящена проблемам одновременного освоения двух языков и вопросам изучения русского языка как неродного в условиях современного российского мегаполиса.</t>
  </si>
  <si>
    <t>Тайна говорящей головы (по повести А.Р. Беляева)</t>
  </si>
  <si>
    <t>978-5-86547-842-3</t>
  </si>
  <si>
    <t>Предлагаем вашему вниманию книгу из серии «Библиотека Златоуста». Серия включает адаптированные тексты для 5 уровней владения русским языком: произведения классиков русской литературы, современных писателей, публицистов, журналистов, а также киносценарии. Уровни ориентируются на лексические минимумы, разработанные для Российской государственной системы тестирования по русскому языку. Каждый выпуск снабжён вопросами, заданиями и словарём, в который вошли слова, выходящие за пределы минимума.</t>
  </si>
  <si>
    <t>Акунин Б.</t>
  </si>
  <si>
    <t>Азазель</t>
  </si>
  <si>
    <t>978-5-86547-528-6</t>
  </si>
  <si>
    <t>Адаптированный текст популярного романа (2300 слов с опорой на лексический минимум I сертификационного уровня (В1)). Ударения, вопросы и задания, в том числе тестовые, ключи, англо-русский словарь, иллюстрации.</t>
  </si>
  <si>
    <t>Левиафан</t>
  </si>
  <si>
    <t>978-5-86547-529-3</t>
  </si>
  <si>
    <t>Адаптированный текст популярного романа (2300 слов с опорой на лексический минимум первого сертификационного уровня (В1)). Ударения, вопросы и задания, в том числе тестовые, ключи, англо-русский словарь, иллюстрации.</t>
  </si>
  <si>
    <t>3-е</t>
  </si>
  <si>
    <t>Турецкий гамбит</t>
  </si>
  <si>
    <t>978-5-86547-617-7</t>
  </si>
  <si>
    <t>Алешина Л.Н.</t>
  </si>
  <si>
    <t>Международная торговля: учебное пособие по языку специальности</t>
  </si>
  <si>
    <t>978-5-86547-633-7</t>
  </si>
  <si>
    <t>Читаем тексты по специальности ; вып. 11. Настоящее пособие содержит тексты по международной торговле и задания к ним, направленные на формирование знаний, умений и навыков в изучающем чтении, говорении, письме и на подготовку к прослушиванию курса лекций на русском языке по дисциплине «Международная торговля». Развивает лексико-грамматические навыки на материале устной и письменной профессиональной речи. Пособие адресовано иностранным студентам, обучающимся по специальности «Мировая экономика» и изучающим русский язык на продвинутом этапе обучения (В1–В2), может быть использовано для работы с аспирантами и стажерами.</t>
  </si>
  <si>
    <t>Алликметс К., Стренгель-Кямпер А.</t>
  </si>
  <si>
    <t>Одна жизнь — две культуры: учебное пособие по чтению</t>
  </si>
  <si>
    <t>978-5-86547-580-4</t>
  </si>
  <si>
    <t>В учебном пособии по чтению представлены 20 биографических текстов об очень известных и талантливых людях, которые родились в России, но по разным причинам жили или живут и работают за рубежом. Они творят, созидают, достигая высочайших результатов в своём профессиональном труде и увлекая окружающих в прекрасный мир науки, искусства и спорта. Предлагаемое пособие предназначено для обучающихся с разным уровнем владения русским языком. Каждая глава состоит из трёх частей. В части А даны тексты и задания для тех, кто владеет языком на уровне А2. Часть Б — для более подготовленных учащихся (уровень В1–В2). Общая часть предусматривает использование ресурсов Интернета для развития умений аудиторной и самостоятельной работы. Для проверки сформированности приобретённых знаний, умений и навыков даны грамматический и культурологический тесты, а также тест по видам речевой деятельности.</t>
  </si>
  <si>
    <t>Ардатова Е.В., Фокин В.И.</t>
  </si>
  <si>
    <t>Защищаем магистерскую диссертацию : пособие по русскому языку для иностранных студентов</t>
  </si>
  <si>
    <t>978-5-86547-680-1</t>
  </si>
  <si>
    <t>Пособие предназначено для иностранных учащихся, владеющих русским языком на уровне ТРКИ-2 и выше. Представленный комплекс упражнений направлен на совершенствование практических навыков владения научным стилем речи в общественно-политической сфере и рассчитан на 40–45 часов аудиторных занятий под руководством преподавателя. В пособии использованы материалы магистерских диссертаций, защищенных на факультете международных отношений СПбГУ.</t>
  </si>
  <si>
    <t>Аросева Т.Е.</t>
  </si>
  <si>
    <t>Инженерные науки: учебное пособие по языку специальности</t>
  </si>
  <si>
    <t>978-5-86547-679-5</t>
  </si>
  <si>
    <t>Читаем тексты по специальности; вып. 14. Пособие предназначено для самостоятельного чтения и адресовано широкому кругу иностранных студентов, стажёров и аспирантов негуманитарного профиля, в первую очередь — будущим инженерам, на когнитивный стиль которых ориентировался автор. В пособии последовательно излагаются пути развития физики вплоть до её новейших достижений. Весь материал разделен на две самостоятельные по своим задачам и характеру содержания части. Первая обучает чтению с последующей краткой записью основной информации. Вторая предполагает развитие навыка чтения со словарём. Пособие рекомендуется использовать со второго семестра предвузовского этапа обучения (уровень A2 и выше).</t>
  </si>
  <si>
    <t>Афанасьева Н.Д., Захарченко С.С.</t>
  </si>
  <si>
    <t>Право: учебное пособие по языку специальности</t>
  </si>
  <si>
    <t>978-5-86547-630-6</t>
  </si>
  <si>
    <t>Читаем тексты по специальности, вып. 8. Учебное пособие предназначено для занятий по русскому языку в группах студентов-иностранцев, обучающихся на юридических факультетах вузов и имеющих базовую подготовку по русскому языку в объеме первого семестра подготовительного факультета. Пособие также ставит целью познакомить студентов с некоторыми юридическими понятиями курса «Теория государства и права» и подготовить их к изучению юридических дисциплин на первом курсе.</t>
  </si>
  <si>
    <t>Афанасьева Н.Д., Лобанова Л.А.</t>
  </si>
  <si>
    <t>Экономика: учебное пособие по языку специальности</t>
  </si>
  <si>
    <t>978-5-86547-576-7</t>
  </si>
  <si>
    <t>Допущено УМО по направлениям педагогического образования Минобрнауки РФ в качестве учебного пособия для студентов высших учебных заведений</t>
  </si>
  <si>
    <t>Читаем тексты по специальности ; вып. 6. Настоящее пособие предназначено для иностранных студентов, изучающих русский язык, имеющих базовую подготовку по русскому языку (В1, ТРКИ-1) и специализирующихся в экономических науках. Оно предполагает ознакомление иностранных учащихся с особенностями научного стиля, общенаучной экономической лексикой, основными синтаксическими моделями, характерными для языка науки. Пособие также ставит целью познакомить студентов с некоторыми экономическими понятиями и подготовить их к слушанию лекций и к работе в семинарах по экономическим дисциплинам на первом курсе.</t>
  </si>
  <si>
    <t>Барыкина А.Н., Добровольская В.В.</t>
  </si>
  <si>
    <t>Изучаем глагольные приставки</t>
  </si>
  <si>
    <t>978-5-86547-472-2</t>
  </si>
  <si>
    <t>Учебное пособие содержит детальные сведения о значениях приставок и разнообразные упражнения на наблюдение за их функционированием, сопоставление синонимичных и антонимичных префиксов, употребление приставочных глаголов в контексте. Материал расположен по приставкам, что делает его первичное изучение удобнее. Может использоваться, начиная со стартового уровня ТРКИ-1.</t>
  </si>
  <si>
    <t>Как образуются прилагательные</t>
  </si>
  <si>
    <t>978-5-86547-888-1</t>
  </si>
  <si>
    <t>Прилагательные придают нашей речи цвет и вкус. Овладев искусством их образования и употребления, вы можете считать себя настоящим знатоком русского языка. Эта книга поможет вам.</t>
  </si>
  <si>
    <t>Бей Л.Б.</t>
  </si>
  <si>
    <t>Введение в литературоведение: учебное пособие по языку специальности</t>
  </si>
  <si>
    <t>978-5-86547-726-6</t>
  </si>
  <si>
    <t>Читаем тексты по специальности ; вып. 15. Учебное пособие предназначено для иностранных студентов-филологов, которые владеют РКИ на уровне В1 и для которых русский язык является языком специальности.
Система заданий направлена на усвоение учащимися профессиональных знаний по литературоведению, на развитие навыков чтения, говорения, аудирования и письма, на расширение запаса профессиональной лексики и повторение синтаксических конструкций, характерных для научного стиля речи. Цель пособия — подготовить учащихся к изучению курса «Введение в литературоведение» в условиях языковой среды.</t>
  </si>
  <si>
    <t>Белякова Н.Н.</t>
  </si>
  <si>
    <t>Как строится русский глагол? Особенности формообразования: морфология, ударение</t>
  </si>
  <si>
    <t>978-5-86547-260-7</t>
  </si>
  <si>
    <t>В пособии в занимательной и доступной для иностранных учащихся форме представлена сложнейшая проблема словоизменения русского глагола. Пособие содержит краткое описание проблемы, систему грамматических заданий, обеспечивающих уяснение особенностей формообразования, алгоритмизированные таблицы классов и групп и список глаголов, входящих в лексический минимум I сертификационного уровня, с указанием класса/группы и особенностей ударения во всех формах. Пособие адресовано широкому кругу учащихся и может использоваться для становления навыка на начальном этапе обучения, для автоматизации его на продвинутом, а также как пример авторской лингвометодической концепции на курсах повышения квалификации преподавателей.</t>
  </si>
  <si>
    <t>3-е изд., испр.</t>
  </si>
  <si>
    <t>Белякова Н.Н., Демьянова Е.М., Котвицкая Э.С.</t>
  </si>
  <si>
    <t>Идём в музыкальный театр. Учебное пособие по лингвокультурологии для студентов-иностранцев</t>
  </si>
  <si>
    <t>5-86547-354-9</t>
  </si>
  <si>
    <t>Данное учебное пособие адресовано иностранным студентам, обучающимся в России, владеющим русским языком на уровне не ниже ТРКИ-2 и желающим познакомиться с российской театрально-музыкальной культурой. Назначение пособия — подготовить учащихся к восприятию и последующему обсуждению произведений российской музыкально-театральной культуры. Тексты и задания обеспечивают развитие речевых навыков и умений в области чтения и говорения.</t>
  </si>
  <si>
    <t>Бердичевский А.Л., Голубева А.В.</t>
  </si>
  <si>
    <t>Как написать межкультурный учебник русского языка как иностранного</t>
  </si>
  <si>
    <t>978-5-86547-843-0</t>
  </si>
  <si>
    <t>В книге излагаются научные основы теории современного учебника с учетом концепции межкультурного образования и изменений в европейской образовательной политике. Акцент делается на соотнесении целей обучения и требований исторического периода. Для методистов, преподавателей, редакторов, аспирантов и магистрантов, а также всех, кто решил выступить в роли автора учебника по русскому языку как иностранному или другим иностранным языкам.</t>
  </si>
  <si>
    <t>Берков В.П., Беркова А.В., Беркова О.В.</t>
  </si>
  <si>
    <t>Как мы живём. Пособие по страноведению для изучающих русский язык</t>
  </si>
  <si>
    <t>978-5-86547-890-4</t>
  </si>
  <si>
    <t>Эта книга предназначена для тех, кто изучает русский язык. Как хорошо известно, для того чтобы понимать иностранные тексты, надо, помимо языковых знаний, обладать знаниями о специфике страны этого языка. Именно эту цель и преследует данное пособие — сообщить читателю некоторые важные сведения о жизни россиян. В этом пособии, кроме собственно страноведческих сведений, даются также некоторые советы тем, кто собирается отправиться в Россию.
Авторы старались описывать современную российскую действительность максимально объективно, не скрывая тех негативных явлений, которых, к сожалению, ещё немало в России. Писать об этом им было неприятно, но от идеализации жизни на их многострадальной родине пользы читателю не было бы. Однако они уверены, что хорошего здесь во много раз больше, чем плохого, о чем и рассказывается в книге. Ну а плохое — оно рано или поздно уйдет. Авторы стремились к тому, чтобы язык книги, с одной стороны, был максимально естественным, т. е. сознательно не упрощали его. С другой стороны, они старались избегать усложнённых синтаксических конструкций и редких слов. Авторы рассматривают эту книгу как первый выпуск из серии, которую они надеются продолжить в дальнейшем.</t>
  </si>
  <si>
    <t>Бойко Н.Ю.</t>
  </si>
  <si>
    <t>Сказки на уроке русского языка</t>
  </si>
  <si>
    <t>5-86547-228-3</t>
  </si>
  <si>
    <t>Пособие знакомит иностранных учащихся с самыми известными и популярными русскими сказками, на примере которых дается представление о быте, традициях и характере русского народа, понятие о русском разговорном языке, просторечии. Оно адресовано тем, кто достиг базового уровня общего владения русским языком и интересуется русской народной культурой.</t>
  </si>
  <si>
    <t>Будай В.Г.</t>
  </si>
  <si>
    <t>Алгоритм словоизменения русских глаголов. Настоящее (простое будущее) время: учебно-методическое пособие по русскому языку как иностранному</t>
  </si>
  <si>
    <t>978-5-86547-663-4</t>
  </si>
  <si>
    <t>Пособие предназначено для изучения наиболее сложной для студентов-иностранцев темы — спряжения глаголов в настоящем (простом будущем) времени (А1–В1). Предлагается авторская классификация глаголов на основании алгоритма образования личных форм. Предназначено для преподавателей/студентов, преподающих/изучающих русский язык как иностранный, а также для авторов учебников, учебных пособий, составителей учебных словарей.</t>
  </si>
  <si>
    <t>Учебно-методическое пособие</t>
  </si>
  <si>
    <t>Бурвикова Н.Д., Костомаров В.Г.</t>
  </si>
  <si>
    <t>Вот лучшее ученье!</t>
  </si>
  <si>
    <t>978-5-86547-521-7</t>
  </si>
  <si>
    <t>Книга в научно-популярной форме рассматривает влияние чтения на развитие мыслительной деятельности человека, анализирует соотношение словесности, книжности и мультимедийного текста в современной культуре. Авторы также прослеживают возможности формирования концептов через чтение и зрительно-пространственные представления.Рекомендуется для широкого круга читателей.</t>
  </si>
  <si>
    <t>Стилистика</t>
  </si>
  <si>
    <t>Буре Н.А., Волкова Л.Б., Лазуренко Е.Ю., Лужковская М.Ф.</t>
  </si>
  <si>
    <t>Основы русской деловой речи : учеб. пособие для студентов высш. учеб. заведений</t>
  </si>
  <si>
    <t>978-5-86547-795-2</t>
  </si>
  <si>
    <t>В книге подробно описываются сферы и виды делового общения, новые явления в официально-деловом стиле, а также языковые особенности русской деловой речи. Анализируются разновидности письменных деловых текстов личного, служебного и производственного характера и наиболее востребованные жанры устной деловой речи, рассматриваются такие аспекты деловой коммуникации, как этикет, речевой портрет делового человека, язык рекламы, административно-деловой жаргон и т. д. Каждый раздел сопровождается вопросами для самоконтроля и списком рекомендуемой литературы. Для студентов гуманитарных вузов, преподавателей русского языка и культуры профессиональной речи, а также всех читателей, интересующихся
современной деловой речью.</t>
  </si>
  <si>
    <t>Речь. Язык. Общение</t>
  </si>
  <si>
    <t>Быков Д.Л.</t>
  </si>
  <si>
    <t>Девочка со спичками даёт прикурить</t>
  </si>
  <si>
    <t>978-5-86547-460-9</t>
  </si>
  <si>
    <t>Предлагаем Вашему вниманию книгу из серии «Библиотека Златоуста». Серия включает адаптированные тексты для 5 уровней владения русским языком: произведения классиков русской литературы, современных писателей, публицистов,
журналистов, а также киносценарии. Уровни ориентируются на лексические минимумы, разработанные для Российской государственной системы тестирования по русскому языку. Каждый выпуск снабжен вопросами, заданиями и словарем, в который вошли слова, выходящие за пределы минимума.</t>
  </si>
  <si>
    <t>Васильев А.Д.</t>
  </si>
  <si>
    <t>Игры в слова. Манипулятивные операции в текстах СМИ</t>
  </si>
  <si>
    <t>978-5-86547-662-7</t>
  </si>
  <si>
    <t>Монография посвящена манипулятивному использованию слов в текстах российских средств массовой информации. Для иллюстрации дискурсивных процессов представлены и проанализированы многочисленные примеры.</t>
  </si>
  <si>
    <t>Журналистика</t>
  </si>
  <si>
    <t>Васильева Т.В.</t>
  </si>
  <si>
    <t>Информатика: книга для преподавателя : учебное пособие по языку специальности</t>
  </si>
  <si>
    <t>978-5-86547-651-1</t>
  </si>
  <si>
    <t>Читаем тексты по специальности ; вып. 12. Учебный комплекс состоит из трёх частей: книги для учащегося, книги для преподавателя, приложений на дисках (аудио- и компьютерном). Книга для преподавателя — обязательный компонент современного учебного пособия, который содержит лингвометодический комментарий к разделам, темам и выполнению заданий; ключи к заданиям творческого характера; аудиолекции в письменной форме. Её цель заключается в том, чтобы снять у преподавателя-русиста чувство неуверенности в своих знаниях в области информатики, помочь ему разобраться в содержании специальных текстов и в языковых структурах, передающих это содержание, сделать работу в аудитории максимально комфортной и для преподавателя, и для учащихся.</t>
  </si>
  <si>
    <t>Информатика: книга для учащегося : учебное пособие по языку специальности</t>
  </si>
  <si>
    <t>978-5-86547-650-4</t>
  </si>
  <si>
    <t>Читаем тексты по специальности ; вып. 12. Учебный комплекс состоит из трёх частей: книги для учащегося, книги для преподавателя, приложений на дисках (аудио- и компьютерном). В книгу для учащегося включены аутентичные тексты (собственно научные, учебно-научные и научно-популярные) разных жанров из учебников, лекций, научных и научно-популярных статей, авторефератов, магистерских диссертаций той же или схожей тематики. Имеются языковые и речевые задания. Материал рассчитан на 144–192 часа, в том числе 72–96 часов аудиторной работы (одна тема — 6–8 часов) и 72–92 часа — самостоятельной. Издание адресовано студентам-иностранцам 1–3-го курсов (будущим бакалаврам техники и технологии), магистрантам и аспирантам 1-го года обучения, получившим высшее профессиональное образование на родине или на другом языке и владеющим русским языком в объёме I сертификационного уровня ТРКИ (уровень В1), также оно может быть использовано иностранными студентами гуманитарного и филологического профилей при подготовке к практическим и теоретическим занятиям, зачёту или экзамену по курсу информатики. Книга для преподавателя содержит лингвометодический комментарий к разделам, темам и выполнению заданий, ключи к заданиям творческого характера, аудиолекции в письменной форме. Книга для учащегося сопровождается дисками, на одном записаны аудиолекции, на другом — «Словарь терминов» и «Тезаурус по информатике», а также рабочая тетрадь для выполнения грамматических и творческих заданий (бланки в формате pdf).</t>
  </si>
  <si>
    <t>Ганапольская Е.В.</t>
  </si>
  <si>
    <t>Русская Ракета (Павел Буре)</t>
  </si>
  <si>
    <t>978-5-86547-882-9</t>
  </si>
  <si>
    <t>Предлагаем Вашему вниманию книгу из серии «Библиотека Златоуста». Серия включает адаптированные тексты для 5 уровней владения русским языком: произведения классиков русской литературы, современных писателей, публицистов, журналистов, а также киносценарии. Уровни ориентируются на лексические минимумы, разработанные для Российской государственной системы тестирования по русскому языку. Каждый выпуск снабжён вопросами, заданиями и словарем, в который вошли слова, выходящие за пределы минимума.</t>
  </si>
  <si>
    <t>Глазунова О.И.</t>
  </si>
  <si>
    <t>Грамматика русского языка в упражнениях и комментариях. В 2 ч. — Ч. 2. Синтаксис.</t>
  </si>
  <si>
    <t>978-5-86547-868-3</t>
  </si>
  <si>
    <t>Учебное пособие продолжает книгу «Грамматика русского языка в упражнениях и комментариях. Морфология». Специально разработанные упражнения, представленные в сборнике, помогут учащимся понять, как строятся в русском языке словосочетания и предложения, какие способы существуют для выражения главных и второстепенных членов и на что надо обращать внимание при употреблении синонимичных предлогов, союзов и союзных слов. Обилие комментариев даёт возможность использовать сборник не только под руководством преподавателя, но и для самостоятельной работы учащихся. Имеются ключи и алфавитный указатель. Для продвинутого этапа обучения (В2–С1).</t>
  </si>
  <si>
    <t>Грамматика русского языка в упражнениях и комментариях. Морфлология</t>
  </si>
  <si>
    <t>978-5-86547-523-1</t>
  </si>
  <si>
    <t>Сборник упражнений включает наиболее важные разделы практической грамматики, а также теоретический материал, необходимый для их выполнения. Задания построены на основе наиболее частотных конструкций разговорной речи. Уделяется внимание контекстуальному и стилевому употреблению языковых единиц. Наиболее сложные для выполнения упражнения снабжены ключами. Для среднего и продвинутого этапов обучения, а также для подготовки к сдаче ТРКИ"2 (гуманитарные науки и журналистика), ТРКИ"3.</t>
  </si>
  <si>
    <t>8-е</t>
  </si>
  <si>
    <t>Голубева А.В., Задорина А.И., Ганапольская Е.В.</t>
  </si>
  <si>
    <t>Россия: характеры, ситуации, мнения : книга для чтения. В 3 вып. Вып. 1. Характеры</t>
  </si>
  <si>
    <t>978-5-86547-644-3</t>
  </si>
  <si>
    <t>Книга предлагает разнообразные адаптированные художественные тексты из произведений классической и современной литературы. Рекомендуется для аудиторных занятий со студентами и школьниками 2-3-го года обучения, а также для индивидуального чтения. В текстах проставлено ударение, имеются постраничные комментарии и задания.</t>
  </si>
  <si>
    <t>Россия: характеры, ситуации, мнения : книга для чтения. В 3 вып. Вып. 2. Мнения</t>
  </si>
  <si>
    <t>978-5-86547-616-0</t>
  </si>
  <si>
    <t>Россия: характеры, ситуации, мнения : книга для чтения. В 3 вып. Вып. 2. Ситуации</t>
  </si>
  <si>
    <t>978-5-86547-615-3</t>
  </si>
  <si>
    <t>Гуцко Д.</t>
  </si>
  <si>
    <t>Русскоговорящий</t>
  </si>
  <si>
    <t>978-5-86547-627-6</t>
  </si>
  <si>
    <t>Дворкина Е.А.</t>
  </si>
  <si>
    <t>Экономическая теория: учебное пособие по языку специальности</t>
  </si>
  <si>
    <t>978-5-86547-631-3</t>
  </si>
  <si>
    <t>Читаем тексты по специальности ; вып. 9. Пособие предназначено для студентов-иностранцев экономических специальностей, владеющих русским языком в объеме I сертификационного уровня. Рассчитано на 130 часов аудиторных занятий. Использованы только аутентичные тексты из учебников по экономической теории. Тестовые задания формируют не только языковую, но и предметную компетенцию. Снабжено мультимедийным приложением для обучения навыкам аудирования профессиональной речи</t>
  </si>
  <si>
    <t>Достоевский Ф.М.</t>
  </si>
  <si>
    <t>Белые ночи</t>
  </si>
  <si>
    <t>978-5-86547-555-2</t>
  </si>
  <si>
    <t>Адаптированный текст истории романтической любви (2300 слов с опорой на лексический минимум I сертификационного уровня (В1)). Ударения, вопросы и задания, в том числе тестовые, ключи, словарь.</t>
  </si>
  <si>
    <t>10-е</t>
  </si>
  <si>
    <t>Идиот. Роман в 4 частях</t>
  </si>
  <si>
    <t>978-5-86547-448-7</t>
  </si>
  <si>
    <t>Предлагаем Вашему вниманию книгу из серии «Библиотека Златоуста». Серия включает адаптированные тексты для 5 уровней владения русским языком как иностранным. Это произведения классиков русской литературы, современных писателей, публицистов, журналистов, а также киносценарии. I уровень основан на минимуме в 760 слов, наиболее часто встречающихся в учебниках русского языка для начинающих. II—V уровни ориентируются на лексические минимумы, разработанные для Российской государственной системы тестирования по русскому языку. Каждый выпуск снабжен вопросами, заданиями и полным словарем, в котором выделены слова, выходящие за пределы минимума.</t>
  </si>
  <si>
    <t>Дьякова В.Н.</t>
  </si>
  <si>
    <t>Диалог врача с больным: пособие по развитию речи для иностранных студентов-медиков</t>
  </si>
  <si>
    <t>978-5-86547-759-4</t>
  </si>
  <si>
    <t>Данное пособие является продолжением книги «Подготовка к клинической практике. Пособие по русскому языку для иностранных студентов-медиков» этого же автора. Содержит материал, необходимый для практической работы студентов-медиков.
Цель его — помочь студенту, практикующему в больнице, научиться вести профессиональный диалог с больным, оформлять результаты расспроса в медицинской карте, работать с этим материалом в условиях стационара. Предназначено для студентов-иностранцев, обучающихся на лечебных факультетах медицинских вузов России</t>
  </si>
  <si>
    <t>Подготовка к клинической практике: пособие по развитию речи для иностранных студентов-медиков</t>
  </si>
  <si>
    <t>978-5-86547-791-4</t>
  </si>
  <si>
    <t>Цель пособия — сформировать у иностранных студентов-медиков навыки профессиональной речи, подготовить их к устному общению с больным, к записи субъективных и объективных данных о больном в медицинскую карту стационарного больного. Специальные тексты составлены на базе учебников по медицине. Итоговое контрольное задание позволяет систематизировать и обобщить полученные знания и сформированные умения. Продолжение работы над профессиональной речью — в пособии «Диалог врача с больным».</t>
  </si>
  <si>
    <t>Ермаченкова В.С.</t>
  </si>
  <si>
    <t>Повторяем падежи и предлоги: корректировочный курс для изучающих русский язык как второй</t>
  </si>
  <si>
    <t>978-5-86547-502-6</t>
  </si>
  <si>
    <t>Настоящее пособие предназначено для владеющих русским языком на уровне А2 и выше. Оно направлено на повторение и закрепление предложно-падежной системы русского языка. Имеются справочные таблицы склонения прилагательных, притяжательных, указательных и определительных местоимений, управления глаголов и ключи. Рекомендуется для аудиторной, а также самостоятельной работы.</t>
  </si>
  <si>
    <t>Есакова М.Н., Кольцова Ю.Н., Харацидис Э.К.</t>
  </si>
  <si>
    <t>Русская культура XV–XVII веков</t>
  </si>
  <si>
    <t>978-5-86547-811-9</t>
  </si>
  <si>
    <t>Данное учебное пособие представляет собой сборник текстов и упражнений по истории русской культуры, которое, с одной стороны, даёт представление о русской культуре второй половины XV – XVII веков, а с другой — формирует и совершенствует навыки чтения, говорения и письма. Каждый раздел состоит из учебных текстов, текстов для дополнительного чтения, различных упражнений. Учебное пособие снабжено большим количеством иллюстраций. Предлагаемое учебное пособие по истории русской культуры второй половины XV – XVII веков адресовано бакалаврам, магистрам, стажёрам гуманитарного профиля, владеющим русским языком в объёме не ниже первого сертификационного уровня (В1), а также всем, кто интересуется историей и культурой России.</t>
  </si>
  <si>
    <t>Русская культура X–XV веков</t>
  </si>
  <si>
    <t>978-5-86547-723-5</t>
  </si>
  <si>
    <t>Данное учебное пособие представляет собой сборник текстов и заданий по истории русской культуры, которое, с одной стороны, дает представление о русской культуре X–XV веков, а с другой — формирует и совершенствует навыки чтения, говорения и письма. В каждом разделе содержатся учебные тексты с культурологическим комментарием и различные задания. В конце книги приведен список литературы по темам. Учебное пособие адресовано студентам, магистрам, стажерам филологического профиля, владеющим русским языком в объеме не ниже первого сертификационного уровня (В1), а также всем, кто интересуется культурой России.</t>
  </si>
  <si>
    <t>Жаркова Е.Х., Кутукова Н.В., Ольхова Л.Н.</t>
  </si>
  <si>
    <t>Разговоры по душам. Учебное пособие для изучающих русский язык. Продвинутый этап</t>
  </si>
  <si>
    <t>978-5-86547-885-0</t>
  </si>
  <si>
    <t>10 разговорных тем, включающих образцы диалогической и монологической речи, повторение грамматики, лексико-стилистические комментарии, задания на развитие устной и письменной речи и перевод. Для англоговорящих учащихся, изучающих русский язык как иностранный на уровне ТРКИ-2/3.</t>
  </si>
  <si>
    <t>Жарова О.С., Третьякова Л.Н.</t>
  </si>
  <si>
    <t>Военная история России : учебное пособие по языку специальности</t>
  </si>
  <si>
    <t>978-5-86547-632-0</t>
  </si>
  <si>
    <t>Читаем тексты по специальности; вып. 10. Пособие адресовано иностранным курсантам военных вузов, овладевшим русским языком в объёме базового и первого сертификационного уровней (A2–B1), а также всем
иностранным учащимся, которые интересуются военной историей России. Пособие предназначено для развития навыков чтения литературы по специальности, для развития и закрепления навыков употребления различных грамматических форм русского языка, а также для развития навыков говорения.</t>
  </si>
  <si>
    <t>Жеймо Е.</t>
  </si>
  <si>
    <t>Филипок и его друзья (по мотивам рассказов для детей Л. Н. Толстого)</t>
  </si>
  <si>
    <t>978-5-86547-802-7</t>
  </si>
  <si>
    <t>Предлагаем вашему вниманию книгу из серии БИБЛИОТЕКА ЗЛАТОУСТА. Серия включает адаптированные тексты для 5 уровней владения русским языком: произведения классиков русской литературы, современных писателей, публицистов, журналистов, а также киносценарии. Уровни ориентируются на лексические минимумы, разработанные для Российской государственной системы тестирования по русскому языку. Каждый выпуск снабжён вопросами, заданиями и словарём, в который вошли слова, выходящие за пределы минимума.</t>
  </si>
  <si>
    <t>Зеленин А.</t>
  </si>
  <si>
    <t>Язык русской эмигрантской прессы (1919-1939)</t>
  </si>
  <si>
    <t>978-5-86547-458-6</t>
  </si>
  <si>
    <t>Книга отражает результаты диссертационного исследования, основанного на материале богатейших зарубежных архивов. Адресована специалистам в области языка прессы, языка и культуры русского зарубежья и всем, кто интересуется историей русской эмиграции первой волны.Издается в авторской редакции.</t>
  </si>
  <si>
    <t>Иванова И.С., Куприянова Т.Ф., Карамышева Л.М., Мирошникова М.Г.</t>
  </si>
  <si>
    <t>Синтаксис: практическое пособие по русскому языку как иностранному</t>
  </si>
  <si>
    <t>978-5-86547-470-8</t>
  </si>
  <si>
    <t>Пособие предназначено для систематической работы в группах иностранных учащихся по программе первого уровня ТРКИ под руководством преподавателя, но может использоваться и на более высоких уровнях. Пособие включает теоретическую (комментарии и таблицы) и практическую (задания сопоставительного, языкового и речевого характера) части. Каждую тему завершают тексты, взятые из произведений художественной литературы, из газетных и журнальных статей.</t>
  </si>
  <si>
    <t>Кабяк Н.В.</t>
  </si>
  <si>
    <t>Очень простые истории</t>
  </si>
  <si>
    <t>978-5-86547-704-4</t>
  </si>
  <si>
    <t>Данное пособие содержит короткие занимательные тексты, адресованные иностранным студентам начального этапа обучения (А1–А2). Каждый раздел пособия представляет собой новую грамматическую тему. Послетекстовые задания помогают проверить понимание текста, запомнить новые слова, а также закрепить знания и умения по грамматике.</t>
  </si>
  <si>
    <t>Капитонова Т.И., Москвин Л.В.</t>
  </si>
  <si>
    <t>Методика обучения русскому языку как иностранному на этапе предвузовской подготовки</t>
  </si>
  <si>
    <t>978-5-86547-160-0</t>
  </si>
  <si>
    <t>В книге содержится описание основных компонентов системы обучения русскому языку как иностранному на этапе предвузовской подготовки: целей, принципов, содержания, методов, средств, процесса и результатов обучения, а также условий обучения и особенностей контингента учащихся.Книга предназначена для студентов-филологов, аспирантов, преподавателей.</t>
  </si>
  <si>
    <t>Кирейцева А.Н.</t>
  </si>
  <si>
    <t>Азбука тестирования. Практическое руководство для преподавателей РКИ</t>
  </si>
  <si>
    <t>978-5-86547-637-5</t>
  </si>
  <si>
    <t>В пособии приводятся теоретические сведения, которые необходимы начинающему тестологу, анализируются уже существующие тестовые батареи и даются конкретные рекомендации по разработке и применению учебных тестов. Изложение тестологических концепций в пособии сведено до минимума: автор делает упор на практические советы по созданию дискретных тестов (по отдельным видам речевой деятельности) и интегральных тестов, позволяющих определить степень сформированности целостного представления о русском языке в сознании иностранца. Пособие призвано помочь преподавателям освоить применение обучающих тестов в повседневной учебной практике. Это позволит им лучше подготовить студентов-иностранцев к сертификационному тестированию, по-новому взглянуть на возможности оценки знаний учащихся и добиться ее большей объективности. Адресовано всем специалистам в области РКИ, а также студентам старших курсов, аспирантам и преподавателям различных филологических специальностей, интересующимся проблемами языкового тестирования.</t>
  </si>
  <si>
    <t>Ковалькова А.В.</t>
  </si>
  <si>
    <t>Стрелковое оружие: учебное пособие по языку специальности</t>
  </si>
  <si>
    <t>978-5-86547-678-8</t>
  </si>
  <si>
    <t>Читаем тексты по специальности ; вып. 13. Настоящее пособие предназначено для иностранных военнослужащих в высших военных учебных заведениях для работы по языку специальности. Целью пособия является дальнейшее развитие и закрепление навыков и умений в области речевой деятельности (чтение, письмо) на базе имеющегося лексико-грамматического материала (для учащихся, владеющих базовым и I сертификационным уровнями). К текстам пособия разработаны задания.
Пособие предназначено как для работы с преподавателем, так и для самостоятельных занятий.</t>
  </si>
  <si>
    <t>Колесов В.В.</t>
  </si>
  <si>
    <t>Жизнь происходит от слова…</t>
  </si>
  <si>
    <t>978-5-86547-896-6</t>
  </si>
  <si>
    <t>Серия: Язык и время. Вып. 2. В четырех разделах книги (Язык — Ментальность — Культура — Ситуация) автор делится своими впечатлениями о нынешнем состоянии всех трех составляющих цивилизационного пространства, в границах которого протекает жизнь россиянина. На многих примерах показано направление в развитии литературного языка, традиционной русской духовности и русской культуры, которые пока еще не поддаются воздействию со стороны чужеродных влияний, несмотря на горячее желание многих разрушить и обесценить их. Книга предназначена для широкого круга читателей, которых волнует судьба родного слова.</t>
  </si>
  <si>
    <t>Колосова Л.Ю.</t>
  </si>
  <si>
    <t>Приключения Дениски (по «Денискиным рассказам» В. Ю. Драгунского)</t>
  </si>
  <si>
    <t>978-5-86547-719-8</t>
  </si>
  <si>
    <t>Костомаров В.Г.</t>
  </si>
  <si>
    <t>Язык текущего момента: понятие правильности</t>
  </si>
  <si>
    <t>978-5-86547-823-2</t>
  </si>
  <si>
    <t>В монографии представлен авторский взгляд на одно из ключевых понятий языка — понятие правильности. Анализируются процессы, происходящие в современном русском языке, в числе важнейших — сближение его разговорной и письменной разновидностей, происходящее под воздействием сетевого общения. Также рассматриваются механизмы изменения языковой нормы и влияние социума на язык. Книга адресована лингвистам, преподавателям русского языка и студентам гуманитарных факультетов вузов.</t>
  </si>
  <si>
    <t>Современный русский язык</t>
  </si>
  <si>
    <t>Языковой вкус эпохи. Из наблюдений над речевой практикой масс-медиа</t>
  </si>
  <si>
    <t>978-5-86547-810-2</t>
  </si>
  <si>
    <t>В книге на основании огромного фактического материала анализируются процессы, происходящие в языке современных средств массовой информации. Отмечается все возрастающая роль СМИ в формировании языковой нормы и вводится понятие вкуса как фактора, влияющего на норму, объясняющего направление языковой эволюции. Книга предназначена для широкого круга читателей, которых волнует судьба родного слова</t>
  </si>
  <si>
    <t>3-е, испр. и доп.</t>
  </si>
  <si>
    <t>Костюк Н.А.</t>
  </si>
  <si>
    <t>Читаем без проблем. В 4 ч. Ч. 2</t>
  </si>
  <si>
    <t>978-5-86547-763-1</t>
  </si>
  <si>
    <t>Книга предназначена для студентов-иностранцев, начинающих изучать русский язык (базовый уровень (А2)). Она будет интересна тем, кто еще плохо знает русский язык, но очень хочет начать читать что-нибудь элементарное — по языку, а не по содержанию. Содержит короткие и интересные адаптированные тексты с ударениями (Лексический минимум по русскому языку как иностранному. Базовый уровень — 760 слов), русско-английский притекстовый словарь, упражнения для аудиторной и самостоятельной работы, иллюстрации. Книга также может быть использована в качестве рабочей тетради учащегося. В 4 выпусках. Выпуск второй. Тексты, рассказывающие о художниках, архитекторах, скульпторах и т. п</t>
  </si>
  <si>
    <t>7-е</t>
  </si>
  <si>
    <t>Читаем без проблем. В 4 ч. Ч. 3</t>
  </si>
  <si>
    <t>978-5-86547-566-8</t>
  </si>
  <si>
    <t>Для начинающих изучать русский язык (базовый уровень (А2)). Полезна тем, кто еще плохо знает русский язык, но очень хочет начать читать что-нибудь элементарное — по языку, а не по содержанию. Содержит короткие и интересные адаптированные тексты с ударениями (лексический минимум — 760 слов), русско-английский притекстовый словарь, упражнения для аудиторной и самостоятельной работы, иллюстрации. Книга также может быть использована в качестве рабочей тетради учащегося. В 4 выпусках. Выпуск третий. Сказки, притчи, истории.</t>
  </si>
  <si>
    <t>Читаем без проблем. В 4 ч. Ч. 4</t>
  </si>
  <si>
    <t>978-5-86547-707-5</t>
  </si>
  <si>
    <t>Для начинающих изучать русский язык (базовый уровень (А2)). Полезна тем, кто еще плохо знает русский язык, но очень хочет начать читать что-нибудь элементарное — по языку, а не по содержанию. Содержит короткие и интересные адаптированные тексты с ударениями (Лексический минимум по русскому языку как иностранному. Базовый уровень — 760 слов), русско-английский притекстовый словарь, упражнения для аудиторной и самостоятельной работы, иллюстрации. Книга также может быть использована в качестве рабочей тетради учащегося. Выпуск четвертый. Тексты о художниках, архитекторах, скульпторах и т.д.</t>
  </si>
  <si>
    <t>Костюк Н.А., Филлипс Д.</t>
  </si>
  <si>
    <t>Читаем без проблем. В 4 ч. Ч. 1</t>
  </si>
  <si>
    <t>978-5-86547-813-3</t>
  </si>
  <si>
    <t>Книга предназначена для студентов-иностранцев, начинающих изучать русский язык (базовый уровень (А2)). Она будет интересна тем, кто еще плохо знает русский язык, но очень хочет начать читать что-нибудь элементарное — по языку, а не по содержанию. Содержит короткие и интересные адаптированные тексты с ударениями (Лексический минимум по русскому языку как иностранному. Базовый уровень — 760 слов), русско-английский притекстовый словарь, упражнения для аудиторной и самостоятельной работы. иллюстрации. Книга также может быть использована в качестве рабочей тетради учащегося. В 4 выпусках. Тексты иллюстрируют грамматический материал элементарного и базового уровней.</t>
  </si>
  <si>
    <t>9-е</t>
  </si>
  <si>
    <t>Кривоносов А.Д., Редькина Т.Ю.</t>
  </si>
  <si>
    <t>Знаю и люблю русские глаголы</t>
  </si>
  <si>
    <t>978-5-86547-351-0</t>
  </si>
  <si>
    <t>Пособие для слушателей краткосрочных курсов русского языка. Базовый уровень (А2). Содержит упражнения по употреблению глаголов движения и видов глагола в типовых ситуациях общения. Диалоги и задания активизируют коммуникативные навыки учащихся, в упражнениях использованы современные литературные тексты. Ключи, иллюстрации.</t>
  </si>
  <si>
    <t>Куцерева-Жаме А.М., Китадзё М.</t>
  </si>
  <si>
    <t>Спасибо!: начальный курс русского языка</t>
  </si>
  <si>
    <t>978-5-86547-754-8</t>
  </si>
  <si>
    <t>Учебник «Спасибо» (А1–А2) предназначается для университетов и учебных заведений, в которых русский язык изучается как второй язык, для всех, кто питает искренний интерес к России, и, конечно же, для любознательных туристов. Авторы рекомендуют эту книгу также будущим специалистам по русскому языку в качестве «трамплина», который поможет им легко и быстро «перепрыгнуть» на следующий уровень в изучении русского языка. Имеется аудиоприложение и словник на английском, итальянском, испанском, французском языках. This textbook “Spasybo” (А1–А2) is designed for universities and educational institutions in which the Russian language is studied as a second language, and for people whose interest in Russia comes from the bottom of their heart, as well as inquisitive tourists. The authors recommend this book also for those who will become Russian language specialists in the future as a “springboard” which will propel them easily and rapidly to the next level of Russian language learning. There are audio CD and a digital vocabulary (English, French, Italian, Spanish).</t>
  </si>
  <si>
    <t>Учебник</t>
  </si>
  <si>
    <t>Кучерский А.М.</t>
  </si>
  <si>
    <t>Русский учебник</t>
  </si>
  <si>
    <t>5-86547-314-Х</t>
  </si>
  <si>
    <t>«Русский учебник» составлен для детей русскоязычного зарубежья, где бы они ни жили. Он устроен таким образом, чтобы ребенок учился читать и говорить по-русски. К этому его побуждают все страницы книги, каждое упражнение и каждый комментарий, который для него прочитает взрослый. Ребенок работает с «Русским учебником», «не покладая рук»: он берется за карандаш на первом уроке и оставляет его на последнем, для пользы дела изрисовав книжку. Фольклор и
литература, начала грамматики, астрономия и география становятся предметами речи. Это букварь, учебник-хрестоматия и рабочая тетрадь в едином речеобразовательном замысле. Здесь 15 народных сказок, пословицы, потешки, скороговорки, стишки, хрестоматийные стихи для детей из старой русской литературы, стихотворения Лермонтова и Блока, басни Льва Толстого, две сказки Пушкина (и их подробный разбор).</t>
  </si>
  <si>
    <t>НПО</t>
  </si>
  <si>
    <t>Лебедев В.К.</t>
  </si>
  <si>
    <t>Знакомьтесь: числительное : пособие для иностранных учащихся</t>
  </si>
  <si>
    <t>978-5-86547-415-9</t>
  </si>
  <si>
    <t>В пособии анализируются различные случаи употребления и правописания числительных, даются образцы оформления расписок, доверенностей и других деловых бумаг, рассматриваются приемы включения числительных в художественные тексты, предлагаются игровые задания и задачи-шутки. Учебное пособие предназначено иностранным студентам, стажерам и аспирантам (уровень В1 и выше). Раздел «Способы оформления числительных на письме» и задания со знаком * могут быть использованы на занятиях по русскому языку и культуре речи в группах российских студентов.</t>
  </si>
  <si>
    <t>Лебедев В.К., Петухова Е.Н.</t>
  </si>
  <si>
    <t>Деловая поездка в Россию: учебное пособие по русскому языку для иностранных учащихся</t>
  </si>
  <si>
    <t>978-5-86547-625-2</t>
  </si>
  <si>
    <t>Пособие предназначено для иностранных студентов и стажёров экономических специальностей, имеющих языковую подготовку в объёме первого сертификационного уровня. Основная задача пособия — расширение языковой базы и развитие речевых навыков и умений в сфере профессионального общения. Даны поурочные словари с переводом на английский язык.</t>
  </si>
  <si>
    <t>Левина Г.М., Васильева Т.В.</t>
  </si>
  <si>
    <t>Русская грамматика в анекдотах (тренажер для начинающих): шутки и анекдоты, диалоги и монологи, задачи и загадки, вопросы и викторины.</t>
  </si>
  <si>
    <t>978-5-86547-506-4</t>
  </si>
  <si>
    <t>Предлагаемое пособие предназначено для иностранцев, начинающих изучать русский язык (первые 100 часов обучения). Содержит 284 микротекста (анекдоты, шутки, викторины и вопросы, загадки и задачи, диалоги), подобранные в соответствии
с грамматическими темами и снабженные ударениями и притекстовым словарем. Расширяет словарный запас, тренирует падежные окончания, выводит речевые навыки на уровень автоматизма.</t>
  </si>
  <si>
    <t>Летягова Т.В., Судакова, Л.И.</t>
  </si>
  <si>
    <t>Общая химия: учебное пособие по языку специальности</t>
  </si>
  <si>
    <t>978-5-86547-568-2</t>
  </si>
  <si>
    <t>опущено УМО по направлениям педагогического образования Минобрнауки РФ в качестве учебного пособия для студентов высших учебных заведений</t>
  </si>
  <si>
    <t>Читаем тексты по специальности ; вып. 3. Пособие предназначено для иностранных учащихся (студентов и магистрантов первого года обучения) химико-технологического профиля, имеющих языковую подготовку, соответствующую I сертификационному уровню. Основная цель пособия – развитие у иностранных студентов навыков чтения научных текстов и построения на их основе устного и письменного высказывания. Тексты представляют собой неадаптированный сокращённый вариант соответствующих разделов учебного курса «Общая химия». Пособие предназначено для работы под руководством преподавателя.</t>
  </si>
  <si>
    <t>Лобанова Л.А., Могилёва И.Б., Черненко, Т.В.</t>
  </si>
  <si>
    <t>Политология: учебное пособие по языку специальности</t>
  </si>
  <si>
    <t>978-5-86547-575-0</t>
  </si>
  <si>
    <t>Читаем тексты по специальности ; вып. 7. Учебное пособие предназначено для занятий по русскому языку в группах иностранных студентов, изучающих политологию и имеющих языковую подготовку в объеме I сертификационного уровня. Цель данного пособия — ознакомить учащихся с особенностями научного стиля речи, отдельным пластом общественно-политической лексики, синтаксическими моделями, характерными для политической науки. Пособие состоит из 9 уроков, построенных на материале курса «Основы политологии», изучаемого студентами, контрольных работ и аудиоприложения.</t>
  </si>
  <si>
    <t>Лукьянова Л.В.</t>
  </si>
  <si>
    <t>Русский язык для иностранных студентовмедиков</t>
  </si>
  <si>
    <t>978-5-86547-761-7</t>
  </si>
  <si>
    <t>Учебное пособие предназначено для иностранных студентов I курса медицинских вузов. Цель пособия — развитие лексико?грамматических навыков на материале устной и письменной (чтение) профессиональной речи, позволяющее ускорить адаптацию студентов-иностранцев в учебном процессе.</t>
  </si>
  <si>
    <t>Любимова Н.А., Бузальская Е.В.</t>
  </si>
  <si>
    <t>От приема к методу: как пройти этот путь с наименьшими потерями</t>
  </si>
  <si>
    <t>978-5-86547-931-4</t>
  </si>
  <si>
    <t>Цель данной книги – показать взаимосвязь базовых принципов организации методологии научного исследования в максимально лаконичной форме. Авторы предлагают критерии разграничения основных единиц методологического аппарата: метод, прием, подход, методика, средство, в лингвистических исследованиях и лингводидактике. В качестве примеров, иллюстрирующих излагаемые принципы, вниманию читателя предлагаются описания распространенных подходов, а также методов и приемов, имеющих неоднозначный статус в таких областях лингвистических исследований, как фонетика, лингвокультурология, лингвистика текста и теория обучения иностранным языкам. Пособие адресовано студентам-филологам старших курсов, магистрантам, аспирантам, а также всем, кому данные размышления покажутся интересными.</t>
  </si>
  <si>
    <t>Мадден Е.</t>
  </si>
  <si>
    <t>Наши трёхъязычные дети</t>
  </si>
  <si>
    <t>Книга описывает реальный опыт многоязычного воспитания в семье. Она адресована в первую очередь родителям. Представляет также интерес для специалистов: языковедов и психологов, психолингвистов, социологов, педагогов. Наконец, может быть полезна всем, кого интересует многоязычие, этот феномен, становящийся из казуса — нормой современного мира.</t>
  </si>
  <si>
    <t>Маканин В.</t>
  </si>
  <si>
    <t>Человек свиты</t>
  </si>
  <si>
    <t>978-5-86547-697-9</t>
  </si>
  <si>
    <t>Неадаптированный рассказ популярного современного автора (более 3000 слов, II сертификационный уровень (В2)). Лексические и страноведческие комментарии, тестовые задания, ключи, словарь, иллюстрации.</t>
  </si>
  <si>
    <t>Макимова А.Л.</t>
  </si>
  <si>
    <t>Корректировочный курс русской грамматики (30 уроков)</t>
  </si>
  <si>
    <t>Данный курс предназначен для иностранных учащихся, изучивших основы русской грамматики и имеющих словарный запас не менее 1000-1200 единиц. Грамматические таблицы и упражнения к основным разделам грамматики (падежная система, виды глагола, времена глагола, глаголы движения, типы сложных предложений, некоторые трудные аспекты орфографии).</t>
  </si>
  <si>
    <t>Максимов В.И.</t>
  </si>
  <si>
    <t>Грамматический справочник: традиционно-системное и функционально системное описание русской грамматики</t>
  </si>
  <si>
    <t>978-5-86547-563-7</t>
  </si>
  <si>
    <t>Грамматический справочник содержит краткое описание грамматических средств русского языка и предназначен для тех, кто хочет получить сведения об их значении, произношении, употреблении в разных стилях речи, правильном написании, об основных понятиях и терминах грамматики. В справочнике две части. В первой части представлено традиционно-системное описание грамматических средств русского языка, которое принято в академических и вузовских грамматиках, во второй — их функционально-системное описание. Имеются таблицы, предметный указатель и список основной литературы. Книга предназначена для лингвистов, преподавателей, аспирантов и студентов филологических факультетов, учителей средней школы.</t>
  </si>
  <si>
    <t>Справочник</t>
  </si>
  <si>
    <t>Занимательная фонетика</t>
  </si>
  <si>
    <t>978-5-86547-785-3</t>
  </si>
  <si>
    <t>Книга в занимательной форме рассказывает о фонетике — разделе науки в языке, в котором изучаются звуковые средства, используемые человеком при общении (звуки, ударение, интонация), звучащая речь в целом. Читатель проследит весь путь от образования звуков до их использования в нашей повседневной речи и в языке художественной литературы, познакомится с правилами русского литературного произношения и выразительного чтения.</t>
  </si>
  <si>
    <t>Максимов В.И., Баранова Н.Р., Иванов А.Ф., Казаринова Н.В.</t>
  </si>
  <si>
    <t>Русский язык и культура речи: учебник</t>
  </si>
  <si>
    <t>978-5-86547-564-4</t>
  </si>
  <si>
    <t>Учебник соответствует требованиям государственного образовательного стандарта к курсу «Русский язык и культура речи» для нефилологических специальностей (бакалавры, специалисты) вузов. Он включает основные теоретические сведения по курсу и практикум для семинарских занятий. Переработанная и обновленная версия популярного двухтомника под ред. д. ф лол. н., проф. В.И. Максимова.</t>
  </si>
  <si>
    <t>Малышев Г.Г., Малышева Н.Г.</t>
  </si>
  <si>
    <t>О России и русских: пособие по чтению и страноведению для изучающих русский язык как иностраный (В1)</t>
  </si>
  <si>
    <t>978-5-86547-605-4</t>
  </si>
  <si>
    <t>Пособие по чтению и страноведению предназначено для владеющих русским языком как иностранным (В1) или вторым родным. Знакомит с географией и историей России, ее современным политическим устройством и общественной жизнью, с образом жизни современных русских.</t>
  </si>
  <si>
    <t>Миллер Л.В., Политова Л.В.</t>
  </si>
  <si>
    <t>Жили-были... 12 уроков русского языка. Базовый уровень: учебник</t>
  </si>
  <si>
    <t>978-5-86547-513-2</t>
  </si>
  <si>
    <t>Пособие продолжает интенсивный коммуникативный курс русского языка для взрослых. Оно рассчитано на 100–120 учебных часов. Рекомендуется для работы с преподавателем на курсах в России и за рубежом, для преподавателей отделений российских вузов (группы позднего заезда), для кружков при культурных центрах и народных университетов.</t>
  </si>
  <si>
    <t>Жили-были... 28 уроков русского языка для начинающих: грамматический справочник к учебнику: английская версия</t>
  </si>
  <si>
    <t>978-5-86547-867-6</t>
  </si>
  <si>
    <t>Пособие представляет собой интенсивный коммуникативный курс русского языка для нефилологов. Комплекс состоит из учебника, рабочей тетради, аудиоприложений к ним, книги для преподавателя и грамматического справочника на нескольких языках (формат PDF). Он рассчитан на 120–150 учебных часов. Рекомендуется для работы с преподавателем на интенсивных курсах русского языка в России и за рубежом, для подготовительных отделений российских вузов, для кружков при культурных центрах и народных университетов.</t>
  </si>
  <si>
    <t>Жили-были... 28 уроков русского языка для начинающих: грамматический справочник к учебнику: испанская версия</t>
  </si>
  <si>
    <t>Жили-были... 28 уроков русского языка для начинающих: грамматический справочник к учебнику: немецкая версия</t>
  </si>
  <si>
    <t>Жили-были... 28 уроков русского языка для начинающих: грамматический справочник к учебнику: польская версия</t>
  </si>
  <si>
    <t>Жили-были... 28 уроков русского языка для начинающих: грамматический справочник к учебнику: русская версия</t>
  </si>
  <si>
    <t>Жили-были... 28 уроков русского языка для начинающих: грамматический справочник к учебнику: французская версия</t>
  </si>
  <si>
    <t>Жили-были... 28 уроков русского языка для начинающих: приложение к грамматическому справочнику: тесты</t>
  </si>
  <si>
    <t>978-5-86547-867-7</t>
  </si>
  <si>
    <t>Жили-были… 12 уроков русского языка. Базовый уровень: грамматический практикум</t>
  </si>
  <si>
    <t>978-5-86547-912-3</t>
  </si>
  <si>
    <t>Пособие входит в учебный комплекс по русскому языку как иностранному «Жили-были. 12 уроков русского языка». Его цель — закрепить грамматические навыки посредством системы дополнительных тренировочных упражнений. Лексическое наполнение активизируемых грамматических моделей соответствует особенностям живой русской речи, что способствует и развитию навыков говорения. Примеры, простые в отношении лексики, но характерные для современного разговорного языка, выполняют функцию образцов, на основе которых обучаемые могут строить свою речь. Подобные примеры преподаватель может использовать при разработке контрольных материалов. Пособие также может быть полезно при подготовке к тестированию по системе ТРКИ (уровни А2–В1).</t>
  </si>
  <si>
    <t>Жили-были… 28 уроков русского языка для начинающих: книга для преподавателя</t>
  </si>
  <si>
    <t>978-5-86547-440-1</t>
  </si>
  <si>
    <t>Цель этой книги — помочь преподавателям, особенно начинающим, наиболее эффективно работать по учебному комплексу «Жили-были... 28 уроков русского языка для начинающих». Он состоит из собственно Учебника и Рабочей тетради, а также аудиоприложений к ним, которые следует рассматривать как единые и взаимозависимые учебные материалы. В предисловии мы попытаемся изложить методическую концепцию Учебника, основанную на сознательно-практическом методе, принятом в российской методике преподавания русского языка как иностранного, и предложить конкретные советы по использованию включенного в него языкового и речевого материала. Надеемся, что общеметодические рекомендации и поурочное «методическое сопровождение» смогут облегчить вашу работу и сделать ее более разнообразной.</t>
  </si>
  <si>
    <t>Миллер Л.В., Политова Л.В., Рыбакова И.Я.</t>
  </si>
  <si>
    <t>Жили-были... 28 уроков русского языка для начинающих: рабочая тетрадь</t>
  </si>
  <si>
    <t>978-5-86547-496-8</t>
  </si>
  <si>
    <t>11-е</t>
  </si>
  <si>
    <t>Мудриченко О.М.</t>
  </si>
  <si>
    <t>Философия: учебное пособие по языку специальности</t>
  </si>
  <si>
    <t>978-5-86547-569-9</t>
  </si>
  <si>
    <t>Читаем тексты по специальности ; вып. 4. Пособие основано на научно-популярных текстах, большая часть которых является переработанным и адаптированным материалом из учебного словаря-справочника «Великие философы» и издания «Великие мыслители Запада». В пособии 7 тем, представленных тематическими блоками, в каждом из которых не менее двух текстов. Тексты сопровождаются предтекстовыми и послетекстовыми заданиями, направленными на проверку усвоения лексического минимума по теме и содержания текстов. Работа с текстами предполагает формирование знаний, навыков и умений в различных видах чтения, а также говорения, письма. Тексты для аудирования собраны в отдельный блок. Пособие предназначено для студентов, владеющих русским языком как иностранным на уровне ТРКИ-1 (B1) и изучающих общеобразовательную дисциплину «Философия». Входит в серию «Читаем тексты по специальности», которая предназначена для студентов, изучающих русский язык на основном этапе обучения.</t>
  </si>
  <si>
    <t>Мустайоки А., Алестало М., Хейно Х.</t>
  </si>
  <si>
    <t>Багаж: Русская грамматика с упражнениями</t>
  </si>
  <si>
    <t>978-5-86547-323-7</t>
  </si>
  <si>
    <t>The book contains basic Russian grammar explanations as well as the exercises, games and contests covering the most important sections of practical grammar. The exercises are based on the most frequently used conversational patterns. The contextual and stylistic features of the language units are considered. The book is aimed at students of level A2.</t>
  </si>
  <si>
    <t>Нечунаева Н., Таммела М.</t>
  </si>
  <si>
    <t>Русский язык для спасателей</t>
  </si>
  <si>
    <t>978-5-86547-572-9</t>
  </si>
  <si>
    <t>Пособие по развитию речи для зарубежных учебных заведений по подготовке пожарных, спасателей, сотрудников МЧС, работающих с русскоговорящими пострадавшими, а также для сотрудников службы спасения в многонациональных коллективах с рабочим языком русским. Уровень А2 и выше. Иллюстрации.</t>
  </si>
  <si>
    <t>Ольхова Л.Н.</t>
  </si>
  <si>
    <t>Как сказать «нет». Выражение отрицания в русском языке</t>
  </si>
  <si>
    <t>978-5-86547-881-2</t>
  </si>
  <si>
    <t>Пособие предназначено для изучающих русский язык как неродной на продвинутом этапе обучения (I–II сертификационный уровень ТРКИ) и построено с учетом контрастивного описания. Оно направлено на углубление теоретических знаний учащихся о способах выражения отрицания, на преодоление интерферирующего влияния родного языка и активное овладение навыками монологической и диалогической речи.</t>
  </si>
  <si>
    <t>2-е изд., испр. и доп.</t>
  </si>
  <si>
    <t>Орлова Е.В.</t>
  </si>
  <si>
    <t>Научный текст: аннотирование, реферирование, рецензирование: учебное пособие для студентов-медиков и аспирантов</t>
  </si>
  <si>
    <t>978-5-86547-624-5</t>
  </si>
  <si>
    <t>Данное пособие предназначено для иностранных студентов (II сертификационный уровень, медико-биологический модуль). Оно ставит целью совершенствовать коммуникативную компетенцию учащихся в области
письменной речи, в частности аннотирования, реферирования и рецензирования научного медицинского текста. Материалом для пособия послужили оригинальные статьи из журналов «Клиническая медицина», «Педиатрия», «Врач», «Вопросы питания», «Вестник ИвГМА» и т.п. последних лет издания, а также тексты из учебных пособий для медицинских специальностей. Пособие может представлять интерес не только для иностранных, но и для российских студентов, желающих систематизировать свои знания и развить умения при написании работ репродуктивно-продуктивных жанров, таких как аннотация, реферат, рецензия.</t>
  </si>
  <si>
    <t>Сбор анамнеза и оформление истории болезни: уч. пос. по русскому языку для иностранных студентов.</t>
  </si>
  <si>
    <t>978-5-86547-623-8</t>
  </si>
  <si>
    <t>Настоящее пособие предназначено для иностранных студентов, изучающих русский язык, имеющих базовую подготовку по русскому языку (B1). Цель издания — обучить иностранных студентов сбору анамнеза и оформлению истории болезни. Пособие предназначено для иностранных студентов 2-го курса, обучающихся в медицинских вузах России.</t>
  </si>
  <si>
    <t>Пассов Е.И., Кибирева Л.В., Колларова Э.</t>
  </si>
  <si>
    <t>Концепция коммуникативного иноязычного образования. Методическое пособие для русистов</t>
  </si>
  <si>
    <t>978-5-86547-409-8</t>
  </si>
  <si>
    <t>Данная книга является методическим пособием для русистов: студентов, аспирантов, преподавателей. В ней представлена новая система коммуникативного русскоязычного образования, в которой в доступной форме описаны все её основные проблемы: цель и содержание русскоязычного образования, диалог культур как путь к овладению русскоязычной культурой, сущностные признаки подлинной коммуникативности, общение как механизм образовательного процесса, принципы коммуникативности и др.Основную часть пособия составляет практическое описание и показ коммуникативной технологии: приёмы, упражнения, схемы, таблицы и т.п. Все положения снабжены конкретными примерами из учебников, написанных авторами.</t>
  </si>
  <si>
    <t>Пелевин В.О.</t>
  </si>
  <si>
    <t>Ника</t>
  </si>
  <si>
    <t>978-5-86547-293-3</t>
  </si>
  <si>
    <t>Предлагаем Вашему вниманию книгу из серии «Библиотека Златоуста». Серия включает адаптированные тексты для 5 уровней владения русским языком как иностранным. Это произведения классиков русской литературы, современных писателей, публицистов, журналистов, а также киносценарии. I уровень основан на минимуме в 760 слов, наиболее часто встречающихся в учебниках русского языка для начинающих. II–V уровни ориентируются на лексические минимумы, разработанные для Российской государственной системы тестирования по русскому языку. Каждый выпуск снабжен вопросами, заданиями и полным словарем, в котором выделены слова, выходящие за пределы минимума.I – 760 слов, II – 1300 слов, III – 1500 слов, IV – 2300 слов, V – 3000 слов, 5-е издание.</t>
  </si>
  <si>
    <t>Петрушевская Л.</t>
  </si>
  <si>
    <t>Королева лир</t>
  </si>
  <si>
    <t>5-86547-235-6</t>
  </si>
  <si>
    <t>Неадаптированный рассказ популярной писательницы (более 3000 слов, с опорой на лексический минимум 2ого сертификационного уровня (В2)). Лексические и страноведческие комментарии, тестовые задания, ключи, иллюстрации.</t>
  </si>
  <si>
    <t>Протасова Е.Ю., Родина Н.М.</t>
  </si>
  <si>
    <t>Многоязычие в детском возрасте</t>
  </si>
  <si>
    <t>978-5-86547-584-2</t>
  </si>
  <si>
    <t>Книга посвящена теоретическим основам детского билингвизма, а также практическим методам формирования двуязычия в дошкольном детском учреждении; приводятся примеры учебных материалов и приемов работы. Адресована преподавателям и родителям.</t>
  </si>
  <si>
    <t>Пухаева Л.С., Ольхова Л.Н.</t>
  </si>
  <si>
    <t>Обновленная Россия: учебное пособие по русскому языку для иностранных учащихся</t>
  </si>
  <si>
    <t>978-5-86547-442-5</t>
  </si>
  <si>
    <t>Настоящее учебное пособие предназначено для владеющих русским языком как неродным на уровне В2 и выше. Оно направлено на развитие навыков использования русского языка в профессиональной и общественно-политической сферах, т. е. навыков аналитического чтения текстов различных жанров и переработки их во вторичные тексты: разные виды планов, тезисы, аннотации, конспекты и рефераты. 
Пособие также включает задания по работе с аудиотекстом, направленные на подготовку к ведению конспектов лекций со слуха.</t>
  </si>
  <si>
    <t>Пушкин А.С.</t>
  </si>
  <si>
    <t>Пиковая дама</t>
  </si>
  <si>
    <t>978-5-86547-491-3</t>
  </si>
  <si>
    <t>Райан Н.</t>
  </si>
  <si>
    <t>Родительный падеж в русском языке: формы и употребление. Сравнительный анализ функций родительного падежа в английском и русском языках</t>
  </si>
  <si>
    <t>5-86547-390-5</t>
  </si>
  <si>
    <t>Пособие, ориентированное на учащихся вузов, дает полное представление о русском родительном падеже. Книга состоит из трех частей. В первой и второй главах описана грамматика родительного падежа (образование форм и грамматические функции), приводятся многочисленные примеры. Третья глава посвящена предложным конструкциям. Все примеры переведены на английский язык.</t>
  </si>
  <si>
    <t>Распутин В.Г.</t>
  </si>
  <si>
    <t>Рудольфио</t>
  </si>
  <si>
    <t>978-5-86547-664-1</t>
  </si>
  <si>
    <t>Предлагаем Вашему вниманию книгу из серии «Библиотека Златоуста». Серия включает адаптированные тексты для 5 уровней владения русским языком: произведения классиков русской литературы, современных писателей, публицистов, журналистов, а также киносценарии. I, II и IV уровни ориентируются на лексические минимумы, разработанные для Российской государственной системы тестирования по русскому языку. Каждый выпуск снабжен вопросами, заданиями и словарем, в котором даны слова, выходящие за пределы минимума.</t>
  </si>
  <si>
    <t>Рогова К.И., Колесова Д.В., Шкурина Н.В., Реброва И.В.</t>
  </si>
  <si>
    <t>Текст: Теоретические основания и принципы анализа: учеб.-науч. пос.</t>
  </si>
  <si>
    <t>978-5-86547-638-2</t>
  </si>
  <si>
    <t>В издании представлены категории текстуальности с примерами структурной и языковой реализации, что позволяет рассмотреть текст как систему, организуемую взаимодействием текстообразующих факторов. Для анализа в рамках каждой из рассмотренных категорий приведены тексты основных функциональных стилей современного русского литературного языка, что, с одной стороны, вскрывает различия между функциональными типами текстов, с другой – позволяет учащимся овладеть знаниями об организации текстов и развить умения создавать собственные речевые произведения, соответствующие целям и условиям их создания, что обеспечивает успех в общении. Пособие предназначено для студентов и аспирантов-филологов, преподавателей-русистов и специалистов широкого гуманитарного профиля, включенных в работу с текстом и оценку содержания текста.</t>
  </si>
  <si>
    <t>Текст: теоретические основания и принципы анализа</t>
  </si>
  <si>
    <t>В издании представлены категории текстуальности с примерами структурной и языковой реализации, что позволяет рассмотреть текст как систему, организуемую взаимодействием текстообразующих факторов. Для анализа в рамках каждой из рассмотренных категорий приведены тексты основных функциональных стилей современного русского литературного языка, что, с одной стороны, вскрывает различия между функциональными типами текстов, с другой - позволяет учащимся овладеть знаниями об организации текстов и развить умения создавать собственные речевые произведения, соответствующие целям и условиям их создания, что обеспечивает успех в общении.  Пособие предназначено для студентов и аспирантов - филологов, преподавателей-русистов и специалистов широкого гуманитарного профиля, включенных в работу с текстом и оценку содержания текста.</t>
  </si>
  <si>
    <t>Рогозная Н.Н.</t>
  </si>
  <si>
    <t>Лингвистика: учебное пособие по языку специальности</t>
  </si>
  <si>
    <t>978-5-86547-532-3</t>
  </si>
  <si>
    <t>Читаем тексты по специальности ; вып. 1. Данное пособие составлено в соответствии с программой практического курса «Язык специальности», разработанной на кафедре РКИ международного факультета Иркутского государственного университета (ИГУ), и отвечает ГОСТ РФ. Пособие основано на научно-популярных текстах, большая часть которых представляет собой переработанный и адаптированный материал из «Энциклопедического словаря юного филолога» и «Большого энциклопедического словаря. Языкознание». Ключевая лексика текстов переведена на китайский язык. В пособии содержится шесть тем, представленных блоками, в каждом из которых не менее четырёх текстов. Тексты сопровождаются словарём, предтекстовыми и послетекстовыми заданиями, направленными на формирование знаний, умений и навыков в различных видах чтения, а также говорения, письма и аудирования. Третий текст каждой темы (ознакомительное чтение) может быть использован преподавателем для аудирования. Пособие предназначено для студентов, магистрантов, аспирантов, изучающих русский язык как иностранный по направлению «Лингвистика». Входит в серию «Читаем тексты по специальности», которая предназначена для студентов, изучающих русский язык на основном этапе обучения (уровни B1–B2). Отдельные выпуски посвящены как общеобразовательным, так и специальным дисциплинам. Особенно рекомендуется студентам вузов РФ, находящимся на включённом обучении.</t>
  </si>
  <si>
    <t>Родимкина А., Ландсман Н.</t>
  </si>
  <si>
    <t>Россия: экономика и общество. Тексты и упражнения</t>
  </si>
  <si>
    <t>978-5-86547-423-4</t>
  </si>
  <si>
    <t>Для англоговорящих учащихся, владеющих русским языком в объеме I–II сертификационного уровня (В1–В2). 16 текстов из современной российской периодики, интересных с точки зрения языка и страноведения. Тексты адаптированы и снабжены русско-английским словарем, упражнениями и заданиями для развития навыков устной и письменной речи. Ключи. Материалы могут использоваться для лексической, грамматической работы, на занятиях по переводу, в учебных дискуссиях и играх.</t>
  </si>
  <si>
    <t>Розова Н.А., Мудриченко О.М.</t>
  </si>
  <si>
    <t>Культурология: учебное пособие по языку специальности</t>
  </si>
  <si>
    <t>978-5-86547-570-5</t>
  </si>
  <si>
    <t>Читаем тексты по специальности ; вып. 5. Пособие по курсу «Культурология» адресовано иностранным учащимся негуманитарных специальностей, владеющим русским языком на уровне В1. Оно включает адаптированные тексты с лексическим минимумом, необходимым для усвоения каждой темы. В конце пособия представлен справочный материал – список терминов, некоторые из них встречаются в текстах. Пособие может быть использовано как для аудиторной работы под руководством преподавателя, так и для самостоятельной работы студентов. Кроме того, оно может быть использовано преподавателями в учебных целях как материал для организации различной дополнительной/самостоятельной работы студентов.</t>
  </si>
  <si>
    <t>Рубина Д.</t>
  </si>
  <si>
    <t>Шарфик</t>
  </si>
  <si>
    <t>978-5-86547-394-7</t>
  </si>
  <si>
    <t>Адаптированный рассказ популярной писательницы (2300 слов, первый сертификационный уровень (В1)). Ударения, лексические и страноведческие комментарии, тестовые задания, ключи, словарь, иллюстрации.</t>
  </si>
  <si>
    <t>Сафарян Р.Д.</t>
  </si>
  <si>
    <t>Армения глазами русских литераторов : учебное пособие</t>
  </si>
  <si>
    <t>978-5-86547-702-0</t>
  </si>
  <si>
    <t>Пособие знакомит с творчеством 17 русских прозаиков, а также с поэтическими произведениями русских авторов, описывающих Армению. Предлагает широкий спектр заданий по развитию навыков чтения и говорения. Предназначено для иностранных учащихся старшего школьного и выше возраста, в том числе для национальных школ России и Армении, национальных групп вузов, а также для всех, кто интересуется культурными связями двух стран. Для уровня В2 и выше. Для аудиторной и самостоятельной работы.</t>
  </si>
  <si>
    <t>Смыковская Т.Е., Ильина О.А.</t>
  </si>
  <si>
    <t>Когда мы были на войне… : учебно-методическое пособие для студентов (курсантов)-иностранцев</t>
  </si>
  <si>
    <t>978-5-86547-720-4</t>
  </si>
  <si>
    <t>Учебное пособие представляет собой методические разработки для занятий по русскому языку как иностранному на материале военной прозы. Пособие включает как поэтические (М.Ю. Лермонтов, Ю.В. Друнина), так и прозаические (Л.Н. Толстой, А.И. Куприн, К.М. Симонов, А.И. Солженицын и др.) произведения и отрывки. Ориентировано на средний и продвинутый уровни (В1–В2). Рекомендуется для слушателей военных учебных заведений.</t>
  </si>
  <si>
    <t>Стругацкий А., Стругацкий Б.</t>
  </si>
  <si>
    <t>Трудно быть богом : фантастическая повесть</t>
  </si>
  <si>
    <t>978-5-86547-718-1</t>
  </si>
  <si>
    <t>Предлагаем Вашему вниманию книгу из серии «Библиотека Златоуста». Серия включает адаптированные тексты для 5 уровней владения русским языком: произведения классиков русской литературы, современных писателей, публицистов, журналистов, а также киносценарии. Уровни ориентируются на лексические минимумы, разработанные для Российской  государственной  системы тестирования по русскому языку. Каждый выпуск снабжен вопросами, заданиями и словарем, в который вошли слова, выходящие за пределы минимума.</t>
  </si>
  <si>
    <t>Основы теории обучения на неродном для учащихся языке</t>
  </si>
  <si>
    <t>978-5-86547-908-6</t>
  </si>
  <si>
    <t>Международный характер образования, развитие академической мобильности в современном мире сделали особенно актуальной проблему обучения иностранных студентов, то есть проблему обучения на неродном для учащихся языке в неродной социокультурной среде. Российская высшая школа обладает в этой области уникальным опытом, в наиболее концентрированной форме накопленном на подготовительных факультетах для иностранных студентов. Монография представляет собой попытку обобщения этого опыта с точки зрения общих закономерностей и вытекающих из них требований к эффективности обучения иностранных учащихся. Цель работы – дать систематическое изложение основ теории обучения на неродном языке на примере педагогической системы предвузовской подготовки иностранных студентов. Есть также надежда, что монография послужит катализатором для плодотворной дискуссии и для дальнейшихисследований. Работа адресована преподавателям, профессиональная деятельность которых связана с обучением иностранных учащихся, всем интересующимся теоретическими и практическими основами обучения на неродном языке внеродной социокультурной среде, а также тем, кто проходит курс повышения квалификации по методике обучения иностранных студентов. Книга будет полезна преподавателям, начинающим работать в иноязычной аудитории.</t>
  </si>
  <si>
    <t>Тананина А.В.</t>
  </si>
  <si>
    <t>Я тебя люблю! Выражение чувств и эмоций в русской речи</t>
  </si>
  <si>
    <t>978-5-86547-438-8</t>
  </si>
  <si>
    <t>В учебном пособии представлены лексико?грамматические модели, входящие в поле концепта «Любовь», их текстовые реализации и комментарии, ориентированные на студента-инофона. Пособие может быть рекомендовано изучающим русский язык как иностранный с различным уровнем подготовки.</t>
  </si>
  <si>
    <t>Токарева В.</t>
  </si>
  <si>
    <t>Зануда</t>
  </si>
  <si>
    <t>978-5-86547-288-7</t>
  </si>
  <si>
    <t>Коррида</t>
  </si>
  <si>
    <t>978-5-86547-493-7</t>
  </si>
  <si>
    <t>Адаптированный рассказ популярной писательницы (2300 слов с опорой на лексический минимум первого сертификационного уровня (B1). Лексические и страноведческие комментарии, ударения, ключи, словарь, иллюстрации.</t>
  </si>
  <si>
    <t xml:space="preserve">Толстой Л.Н. </t>
  </si>
  <si>
    <t>Анна Каренина</t>
  </si>
  <si>
    <t>978-5-86547-542-2</t>
  </si>
  <si>
    <t>Предлагаем вашему вниманию книгу Льва Толстого "Анна Каренина" из серии "Библиотека Златоуста". Серия включает адаптированные тексты для 5 уровней владения русским языком: произведения классиков русской литературы, современных писателей, публицистов, журналистов, а также киносценарии. Уровни ориентируются на лексические минимумы, разработанные для Российской государственной системы тестирования по русскому языку. Каждый выпуск снабжен вопросами, заданиями и словарем, в который вошли слова, выходящие за пределы минимума.</t>
  </si>
  <si>
    <t>Улицкая Л.</t>
  </si>
  <si>
    <t>Дочь Бухары</t>
  </si>
  <si>
    <t>978-5-86547-457-9</t>
  </si>
  <si>
    <t>Устинова Т.</t>
  </si>
  <si>
    <t>Миф об идеальном мужчине</t>
  </si>
  <si>
    <t>978-5-86547-722-8</t>
  </si>
  <si>
    <t>Адаптированый текст детективного романа Татьяны Устиновой. (2300 слов с опорой на лексический минимум уровня В1). В центре произведения — судьба одинокой, бедной и скромной аптекарши Клавдии Ковалевой, выросшей в детском доме. Кто-то следит за ней, чтобы убить.</t>
  </si>
  <si>
    <t>Федотова Н.Л.</t>
  </si>
  <si>
    <t>Методика преподавания русского языка как иностранного. Задачник к рактическому курсу</t>
  </si>
  <si>
    <t>9778-5-86547-694-8</t>
  </si>
  <si>
    <t>Данный учебный комплекс является дополнением к учебникам по методике преподавания РКИ и к лекционным курсам по этой дисциплине. Он включает настоящее пособие, задачник и видеоприложение с записями уроков. Целенаправленная работа по комплексу позволяет студентам-филологам достичь высокого уровня профессиональной компетентности.Учебный комплекс адресован студентам филологических и педагогических факультетов, магистрантам (специальности «лингвистика», «методика обучения иностранным языкам»), аспирантам и преподавателям РКИ.</t>
  </si>
  <si>
    <t>Методика преподавания русского языка как иностранного. Практический курс</t>
  </si>
  <si>
    <t>978-5-86547-684-9</t>
  </si>
  <si>
    <t>Чехов А.П.</t>
  </si>
  <si>
    <t>Дама с собачкой</t>
  </si>
  <si>
    <t>978-5-86547-760-0</t>
  </si>
  <si>
    <t>Предлагаем Вашему вниманию книгу из серии «Библиотека Златоуста». Серия включает адаптированные тексты для 5 уровней владения русским языком: произведения классиков русской литературы, современных писателей, публицистов,
журналистов, а также киносценарии. I, II и IV уровни ориентируются на лексические минимумы, разработанные для Российской государственной системы тестирования по русскому языку. Каждый выпуск снабжен вопросами, заданиями и словарем, в который вошли слова, выходящие за пределы минимума.</t>
  </si>
  <si>
    <t>Ионыч</t>
  </si>
  <si>
    <t>978-5-86547-675-7</t>
  </si>
  <si>
    <t>Три сестры</t>
  </si>
  <si>
    <t>978-5-86547-658-0</t>
  </si>
  <si>
    <t>Предлагаем вашему вниманию книгу из серии «Библиотека Златоуста». Серия включает адаптированные тексты для 5 уровней владения русским языком: произведения классиков русской литературы, современных писателей, публицистов,
журналистов, а также киносценарии. Уровни ориентируются на лексические минимумы, разработанные для Российской государственной системы тестирования по русскому языку. Каждый выпуск снабжён вопросами, заданиями и словарём, в который вошли слова, выходящие за пределы минимума.</t>
  </si>
  <si>
    <t>Юбилей</t>
  </si>
  <si>
    <t>978-5-86547-721-1</t>
  </si>
  <si>
    <t>Адаптированный рассказ с ударениями (2300 слов с опорой на лексический минимум I сертификационного уровня (В1)). Задания, иллюстрации, словарь.</t>
  </si>
  <si>
    <t>Шатилов А.С.</t>
  </si>
  <si>
    <t>Гуманитарные науки: учебное пособие по языку специальности</t>
  </si>
  <si>
    <t>978-5-86547-567-5</t>
  </si>
  <si>
    <t>Читаем тексты по специальности ; вып. 2. Основу пособия составляют неадаптированные и частично адаптированные тексты по психологии, социологии, истории, географии, культурологии и другим специальностям. Пособие предназначено для выработки навыков анализа научных текстов, совершенствования владения языком специальности в устной и письменной форме. Для иностранных учащихся гуманитарных специальностей, имеющих подготовку на уровне ТРКИ-1.</t>
  </si>
  <si>
    <t>Шибко Н.Л.</t>
  </si>
  <si>
    <t>978-5-86547-736-5</t>
  </si>
  <si>
    <t>В учебном пособии рассматриваются общие вопросы преподавания русского языка как иностранного, методика обучения языковым аспектам и видам речевой деятельности. Лингвистические, научно-методические и учебно-методические материалы пособия направлены на совершенствование коммуникативной компетенции, формирование методических навыков и развитие методических умений будущих преподавателей. Учебное пособие предназначено для студентов, магистрантов, аспирантов филологических специальностей, в том числе и иностранных.</t>
  </si>
  <si>
    <t>Общие вопросы методики преподавания русского языка как иностранного : учебное пособие для иностранных студентов филологических специальностей</t>
  </si>
  <si>
    <t>Штельтер О.</t>
  </si>
  <si>
    <t>Стихи, стишки, стишочки. 100 стихотворений для изучающих русский язык</t>
  </si>
  <si>
    <t>978-5-86547-801-0</t>
  </si>
  <si>
    <t>Данное пособие предназначено для самостоятельного чтения, а также для работы на уроках РКИ; может быть использовано на самых ранних этапах изучения языка. Чтение, декламирование, выучивание стихов наизусть повышает общий уровень владения языком, обогащает лексический запас учащихся, способствует улучшению произношения и беглости речи в целом, а также помогает лучше и глубже постичь картину мира русского человека. В пособии представлены в основном стихотворения русскоязычных авторов начала XX века до наших дней.</t>
  </si>
  <si>
    <t>Юдина Г.С.</t>
  </si>
  <si>
    <t>Гений русской хирургии (Н.И. Пирогов)</t>
  </si>
  <si>
    <t>978-5-86547-543-9</t>
  </si>
  <si>
    <t>Книга для чтения предназначена для обучающихся, владеющих русским языком как иностранным на уровне ТРКИ-1. В книгу включены адаптированные тексты, рассказывающие о жизни известного русского хирурга Николая Ивановича Пирогова, рассказ о нём русского писателя А.И. Куприна, воспоминания современников Н.И. Пирогова, а также рассказ самого Пирогова и фрагменты из его философско-педагогического труда. Все тексты снабжены речевыми заданиями и словарями (общей лексикой и медицинской).</t>
  </si>
  <si>
    <t>Моё Бородино</t>
  </si>
  <si>
    <t>978-5-86547-677-1</t>
  </si>
  <si>
    <t>Предлагаем вашему вниманию книгу из серии «Библиотека Златоуста». Серия включает адаптированные тексты для 5 уровней владения русским языком: произведения классиков русской литературы, современных писателей, публицистов, журналистов, а также киносценарии.</t>
  </si>
  <si>
    <t>Авторы</t>
  </si>
  <si>
    <t>URL (Ссылка в ЭБС)</t>
  </si>
  <si>
    <t>Жили-были... 28 уроков русского языка для начинающих : учебник</t>
  </si>
  <si>
    <t>978-5-86547-789-1</t>
  </si>
  <si>
    <t>Жили-были... 12 уроков русского языка. Базовый уровень : рабочая тетрадь</t>
  </si>
  <si>
    <t>978-5-86547-769-9</t>
  </si>
  <si>
    <t>14-е изд., испр.</t>
  </si>
  <si>
    <t>5-е изд.</t>
  </si>
  <si>
    <t>Пособие представляет собой интенсивный коммуникативный курс русского языка для нефилологов. Комплекс состоит из учебника, рабочей тетради, аудиоприложений к ним, книги для преподавателя и грамматического справочника на нескольких языках (формат pdf). Он рассчитан на 120–150 учебных часов. Рекомендуется для работы с преподавателем на интенсивных курсах русского языка в России и за рубежом, для подготовительных отделений российских вузов, для кружков при культурных центрах и народных университетов.</t>
  </si>
  <si>
    <t>Данное пособие представляет собой тренировочное лексико-грамматическое и коммуникативное сопровождение базового курса русского языка как иностранного, предназначенное для активизации языкового материала учебника «Жили-были... 12 уроков русского языка. Базовый уровень». Рабочая тетрадь является неотъемлемой частью методического комплекса, включающего в себя учебник, рабочую тетрадь и аудиоприложения к ним. Уроки рабочей тетради имеют единообразную структуру, что позволяет выработать у обучаемых алгоритм усвоения разнопланового речевого материала. Каждый урок включает в себя тренировочные языковые упражнения, условно-коммуникативные и творческие задания, задания на развитие навыков письменной речи и навыков аудирования. Типы упражнений, их содержание максимально приближены к требованиям, определяемым Требованиями базового уровня ТРКИ. Такой формат дает основание рассматривать рабочую тетрадь как учебное пособие, позволяющее осуществлять подготовку к государственному тестированию.</t>
  </si>
  <si>
    <t>https://e.lanbook.com/book/90045</t>
  </si>
  <si>
    <t>https://e.lanbook.com/book/90046</t>
  </si>
  <si>
    <t>Учебники</t>
  </si>
  <si>
    <t>Максимова А.Л., Голубева А.В.</t>
  </si>
  <si>
    <t>Россия в космосе</t>
  </si>
  <si>
    <t>978-5-86547-446-3</t>
  </si>
  <si>
    <t>Книга посвящена космическим юбилеям: 150 лет со дня рождения К. Э. Циолковского, 100 лет со дня рождения С. П. Королева, 50 лет со дня пуска в космос первого в мире искусственного спутника Земли.</t>
  </si>
  <si>
    <t>https://e.lanbook.com/book/92312</t>
  </si>
  <si>
    <t>Учебные пособия</t>
  </si>
  <si>
    <t xml:space="preserve">Толстой Л.  </t>
  </si>
  <si>
    <t>6 е изд.</t>
  </si>
  <si>
    <t>Адаптированные рассказы известных русских писателей разного времени о войне на Кавказе (1300 слов с опорой на лексический минимум базового уровня (А2)). Вопросы, задания, словарь, иллюстрации.</t>
  </si>
  <si>
    <t>https://e.lanbook.com/book/92318</t>
  </si>
  <si>
    <t>Хрестоматии, книги для чтения</t>
  </si>
  <si>
    <t>Ласкарева Е.Р.</t>
  </si>
  <si>
    <t>Чистая грамматика</t>
  </si>
  <si>
    <t>7-е изд.</t>
  </si>
  <si>
    <t>978-5-86547-871-3</t>
  </si>
  <si>
    <t>Книга адресована иностранным студентам, аспирантам, стажерам, изучающим русский язык (продвинутый этап обучения). Она развивает языковую и речевую компетенции учащихся от уровня ТРКИ-1 (повторение и контроль) до уровня ТРКИ-2 и ТРКИ-3 (в некоторых случаях позволяет приблизиться к ТРКИ-4).
В книге представлены наиболее актуальные для иностранцев грамматические темы: падежи, вид глагола, глаголы движения, причастия и деепричастия и префиксальные глаголы.
Материал представлен в упражнениях, которые даны по принципу нарастающей сложности. Новым является то, что наряду с обучением грамматике ведется работа по расширению лексического запаса от минимума в 500 слов до 5000 и более единиц. Подобная организация материала и наличие теоретического комментария помогут тем, кто изучает русский язык самостоятельно. Контрольные упражнения и тесты составлены в соответствии со стандартами государственных сертификационных тестов (ТРКИ) и снабжены ключами.</t>
  </si>
  <si>
    <t>https://e.lanbook.com/book/92276</t>
  </si>
  <si>
    <t>Вальтер Х., Малински Т., Мокиенко В., Степанова Л.</t>
  </si>
  <si>
    <t>Русская фразеология для немцев</t>
  </si>
  <si>
    <t>978-5-86547-892-8</t>
  </si>
  <si>
    <t>Пособие предназначено для немецких учащихся продвинутого этапа обучения. Оно может также использоваться в преподавании немецкого языка русским учащимся. В первой части излагаются общие вопросы русской фразеологии, обсуждается круг проблем, связанных с ее изучением. Во второй части предлагаются 10 тематических циклов, отражающих наиболее активную часть русской идиоматики.
Каждый цикл строится по единой структуре: дается набор употребительных русских фразеологизмов с немецкими эквивалентами, затем следуют живые коммуникативные тексты, включающие такие обороты, а также упражнения для пассивного и активного овладения соответствующими выражениями. Многие фразеологизмы анализируются этимологически с особым акцентом на культурологическую информацию. Заключительная часть содержит контрольные упражнения и список литературы.</t>
  </si>
  <si>
    <t>https://e.lanbook.com/book/92277</t>
  </si>
  <si>
    <t>Волкова Н.А., Филлипс Д.</t>
  </si>
  <si>
    <t>Улучшим наш русский! Часть 3</t>
  </si>
  <si>
    <t>978-5-86547-793-8</t>
  </si>
  <si>
    <t>Практическое пособие по русской грамматике предназначено для иностранцев, изучающих язык, как с преподавателем, так и самостоятельно. Сборник упражнений на такие грамматические темы, как управление глаголов, употребление предлогов, выражение времени и др., поможет систематизировать, значительно расширить и закрепить уже имеющиеся знания по русскому языку, подготовиться к прохождению теста II сертификационного уровня.
Книга пронизана юмором: процесс обучения оживляют многочисленные афоризмы, пословицы, поговорки и шутки. Все они, а также грамматические пояснения, формулировки заданий и некоторые слова и словосочетания, переведены на английский язык, что, несомненно, облегчает восприятие материала англоязычными учащимися, а также может быть интересно для тех, кто изучает не только русский, но и английский языки.</t>
  </si>
  <si>
    <t>https://e.lanbook.com/book/92278</t>
  </si>
  <si>
    <t>Улучшим наш русский! Часть 2</t>
  </si>
  <si>
    <t>978-5-86547-792-1</t>
  </si>
  <si>
    <t>Практическое пособие по русской грамматике предназначено для иностранцев, изучающих язык как с преподавателем, так и самостоятельно.
Сборник упражнений на такие грамматические темы, как управление глаголов, употребление предлогов, выражение времени и др., поможет систематизировать, значительно расширить и закрепить уже имеющиеся знания по русскому языку, подготовиться к прохождению теста II сертификационного уровня. Авторы придерживались определённого порядка в представлении материала: тема «Предлоги» разделена на три части: употребление предлогов только с одним падежом, с двумя, а затем с тремя падежами. Эта тема имеет падежную последовательность изложения. Книга пронизана юмором: процесс обучения оживляют многочисленные афоризмы, пословицы, поговорки и шутки. Все они, а также грамматические пояснения, формулировки заданий и некоторые слова и словосочетания переведены на английский язык, что, несомненно, облегчает восприятие материала англоязычными учащимися, и могут быть интересны для тех, кто изучает не только русский, но и английский язык.</t>
  </si>
  <si>
    <t>https://e.lanbook.com/book/92279</t>
  </si>
  <si>
    <t>Улучшим наш русский! Грамматика для англоговорящих студентов продвинутого этапа. Часть 1</t>
  </si>
  <si>
    <t>5-е изд., испр. и доп.</t>
  </si>
  <si>
    <t>978-5-86547-946-8</t>
  </si>
  <si>
    <t>Пособие по грамматике русского языка предназначено для иностранных учащихся среднего и продвинутого этапов обучения. Сборник заданий в форме рабочей тетради состоит из шести наиболее сложных разделов русской грамматики. Задания, теоретический комментарий и малознакомый лексический материал обеспечены переводом на английский язык. Содержащиеся в книге интересные тексты, шутки, стихи, загадки, пословицы и поговорки делают процесс обучения более увлекательным.
Пособие может быть использовано на курсах русского языка, а также для подготовки к сдаче ТРКИ-2.</t>
  </si>
  <si>
    <t>https://e.lanbook.com/book/92280</t>
  </si>
  <si>
    <t>Егорова А.Ф.</t>
  </si>
  <si>
    <t>Трудные случаи русской грамматики : сборник упражнений по русскому языку как иностранному</t>
  </si>
  <si>
    <t>8-е изд.</t>
  </si>
  <si>
    <t>978-5-86547-749-5</t>
  </si>
  <si>
    <t>Учебное пособие адресовано учащимся-иностранцам, готовящимся сдавать тесты II сертификационного уровня (B2). Включает упражнения для усвоения грамматических тем, обычно вызывающих трудности при изучении их иностранцами: выражение времени, причины, цели, условия и уступки в простом и сложном предложениях, употребление полных и кратких прилагательных, неопределенных и отрицательных местоимений и наречий. Также содержит языковые упражнения, подготавливающие учащихся к использованию изученных конструкций в речи. Упражнения сопровождаются грамматическими комментариями. Для работы под руководством преподавателя.</t>
  </si>
  <si>
    <t>https://e.lanbook.com/book/92281</t>
  </si>
  <si>
    <t>Найдич Л.Э., Павлова А.В.</t>
  </si>
  <si>
    <t>Трубочист или лорд? Теория и практика немецко-русского и русско-немецкого перевода</t>
  </si>
  <si>
    <t>978-5-86547-829-4</t>
  </si>
  <si>
    <t>Пособие предназначено в первую очередь для преподавания двуязычного немецко-русского и русско-немецкого перевода как для русскоязычных, так и для немецкоязычных студентов, готовящихся стать переводчиками. Примеры приводятся как на русском, так и на немецком языке; задания включают двунаправленную переводческую деятельность. Разделы снабжены теоретическими выкладками и содержат разнообразные упражнения и задания, иллюстрирующие тот или иной аспект проблематики при принятии переводческих решений.
Пособие можно использовать в преподавании перевода начиная с третьего года обучения в вузе.</t>
  </si>
  <si>
    <t>https://e.lanbook.com/book/92282</t>
  </si>
  <si>
    <t>Перевод и переводоведение</t>
  </si>
  <si>
    <t>Смерть Ахиллеса</t>
  </si>
  <si>
    <t>978-5-86547-825-6</t>
  </si>
  <si>
    <t>Предлагаем вашему вниманию книгу из серии "Библиотека Златоуста". Серия включает адаптированные тексты для 5 уровней владения русским языком: произведения классиков русской литературы, современных писателей, публицистов, журналистов, а также киносценарии. Уровни ориентируются на лексические минимумы, разработанные для Российской государственной системы тестирования по русскому языку. Каждый выпуск снабжен вопросами, заданиями и словарем, в который вошли слова, выходящие за пределы минимума.</t>
  </si>
  <si>
    <t>https://e.lanbook.com/book/92283</t>
  </si>
  <si>
    <t>Белова Н.В., Рублёва Е.В.</t>
  </si>
  <si>
    <t>Краткий словарь IT-терминов для специалистов по языковому образованию</t>
  </si>
  <si>
    <t>978-5-86547-952-9</t>
  </si>
  <si>
    <t>Словарь обобщает терминологию, которая получила широкое распространение в практике языкового образования. При составлении словарных статей авторы использовали определения, представленныет в научной литературе, отдельные термины и их толкования предложены впервые. Приведены англоязычные эквиваленты.
Книга адресована студентам и магистрантам, изучающим методику преподавания иностранного языка, информационные технологии в лингвистике и подобные курсы. Она также будет полезна методистам, преподавателям, аспирантам и стажерам, всем, кто интересуется преподаванием языка и культуры в условиях новой информационно-коммуникационной образовательной среды.</t>
  </si>
  <si>
    <t>https://e.lanbook.com/book/92284</t>
  </si>
  <si>
    <t>Словари</t>
  </si>
  <si>
    <t>Степанова С.Б.</t>
  </si>
  <si>
    <t>Прыгают на языке скороговорки, как караси на сковородке : материалы для занятий по русской фонетике</t>
  </si>
  <si>
    <t>978-5-86547-742-6</t>
  </si>
  <si>
    <t>В пособии содержатся материалы для занятий по русской фонетике — систематизированный свод русских скороговорок, пословиц, поговорок, идиоматических выражений и небольших стихотворений, звуковая форма которых представляет собой особую трудность для носителей японского и ряда других языков. Настоящее собрание предназначено для использования на занятиях по русской фонетике, а также для самостоятельной работы по совершенствованию русского произношения инофонами.</t>
  </si>
  <si>
    <t>https://e.lanbook.com/book/92285</t>
  </si>
  <si>
    <t>Сказки Луны</t>
  </si>
  <si>
    <t>978-5-86547-836-2</t>
  </si>
  <si>
    <t>https://e.lanbook.com/book/92286</t>
  </si>
  <si>
    <t>Синтаксис современного русского языка: Практическое пособие для иностранных учащихся филологических факультетов. Комментарии и упражнения</t>
  </si>
  <si>
    <t>978-5-86547-831-7</t>
  </si>
  <si>
    <t>Цель пособия — помочь иностранным учащимся овладеть основными синтаксическими структурами русского языка, выражающими определённые смысловые отношения, и выработать у них навыки использования отработанных синтаксических структур в устной монологической речи.
Для иностранных учащихся: бакалавров, магистрантов, аспирантов, стажёров, обучающихся на филологических факультетах и осваивающих I и II уровень владения РКИ. Пособие также будет полезно преподавателям РКИ и переводчикам.</t>
  </si>
  <si>
    <t>https://e.lanbook.com/book/92287</t>
  </si>
  <si>
    <t>Синонимия синтаксических средств : простое и сложное предложение : Сборник заданий по русскому языку как иностранному</t>
  </si>
  <si>
    <t>978-5-86547-716-7</t>
  </si>
  <si>
    <t>В сборнике заданий рассматриваются типы отношений в структуре простого и сложного предложения, систематизируются средства их выражения. Реализован принцип нарастающей трудности: от наблюдения и осмысления языковых фактов к активному использованию грамматического явления в связной речи. Предназначен для студентов-иностранцев основного этапа обучения (В1+ и выше).</t>
  </si>
  <si>
    <t>https://e.lanbook.com/book/92288</t>
  </si>
  <si>
    <t>Практикумы, лабораторные работы, сборники задач и упражнений</t>
  </si>
  <si>
    <t>Лики билингвизма</t>
  </si>
  <si>
    <t>978-5-86547-826-3</t>
  </si>
  <si>
    <t>Книга представляет собой сборник статей (как отечественных, так и зарубежных авторов), посвященных разным аспектам двуязычия. Особое внимание в ней уделяется детскому билингвизму, как одновременному (симультанному), так и последовательному (сукцессивному). Рассматривается также и двуязычие взрослых, как приобретенное естественным путем погружения в речевую среду, так и полученное в результате учебных занятий. Описывается не только освоение нового языка, но и утрата языка родного, который по тем или иным причинам оказывается ненужным для коммуникации. К анализу привлекаются данные азербайджанского, английского, грузинского, итальянского, немецкого, норвежского, русского, узбекского, урумского и финского языков.
Книга предназначена для лингвистов, психологов, логопедов, педагогов, работающих с иноязычными детьми, для родителей двуязычных детей.</t>
  </si>
  <si>
    <t>https://e.lanbook.com/book/92289</t>
  </si>
  <si>
    <t>Сборники научных трудов</t>
  </si>
  <si>
    <t>Баско Н.В., Лай Инчуань, Чанг Джуй Ченг</t>
  </si>
  <si>
    <t>Учебный русско-китайский фразеологический словарь (на материале российских средств массовой информации)</t>
  </si>
  <si>
    <t>978-5-86547-934-5</t>
  </si>
  <si>
    <t>Словарь является справочным пособием учебного типа по русской фразеологии. Он содержит более 500 фразеологических оборотов русского языка, широко употребительных в российских СМИ начала XXI века. Фразеологические обороты переведены на китайский язык с использованием традиционного китайского письма. Словарь адресован китайскоязычным студентам, изучающим русский язык, преподавателям русского языка, переводчикам, журналистам и всем, кто развивает сотрудничество с Россией.</t>
  </si>
  <si>
    <t>https://e.lanbook.com/book/92290</t>
  </si>
  <si>
    <t>Куралёва И.Р., Горбенко В.Д., Доценко М.Ю.</t>
  </si>
  <si>
    <t>Русский рок и русская грамматика</t>
  </si>
  <si>
    <t>978-5-86547-692-4</t>
  </si>
  <si>
    <t>Цели пособия — актуализация грамматического материала и закрепление грамматических навыков и умений на материале текстов русских рок-песен. Помимо актуализации и закрепления грамматических навыков, предлагаемый учебный материал предполагает развитие навыков аудирования, говорения и понимания художественного текста. Кроме этого, в данном пособии тексты не только служат для презентации языковых явлений, но и являются исходным пунктом
для практического усвоения грамматических конструкций и использования, что предполагает развитие продуктивных речевых умений.
Учебное пособие адресовано широкому кругу учащихся: студентам подготовительных отделений и включённого обучения, слушателям краткосрочных курсов, всем, кто владеет русским языком в объёме базового (А2) уровня и выше и желает познакомиться с русским роком. Пособие может быть использовано для работы в аудитории, а также для самостоятельной работы.</t>
  </si>
  <si>
    <t>https://e.lanbook.com/book/92291</t>
  </si>
  <si>
    <t>Рогова К.А., Вознесенская И.М., Хорохордина О.В., Колесова Д.В.</t>
  </si>
  <si>
    <t>Русский язык. Учебник для продвинутых : в 4 вып. Вып. 4</t>
  </si>
  <si>
    <t>978-5-86547-853-9</t>
  </si>
  <si>
    <t>Учебник в 4 выпусках предназначен для иностранных стажеров, бакалавров, магистрантов и аспирантов, которые готовятся к сдаче экзамена ТРКИ-3 (С1).
Курс построен по тематическому принципу и включает 12 тем. Каждая тема разработана для всех видов речевой деятельности, что обеспечивает скоординированную подачу материала при аспектном обучении: единый подход при изучении типовых текстов, их структуры, лексико-грамматического наполнения, использовании этих текстов в качестве образцов при построении собственных высказываний в устной и письменной форме. Предлагаются обобщающие задания на повторение и подготовку к контролю по всем пройденным темам для всех аспектов. К каждому выпуску имеется аудио- и видеоприложение.</t>
  </si>
  <si>
    <t>https://e.lanbook.com/book/92292</t>
  </si>
  <si>
    <t>Русский язык. Учебник для продвинутых : в 4 вып. Вып. 3</t>
  </si>
  <si>
    <t>978-5-86547-852-2</t>
  </si>
  <si>
    <t>https://e.lanbook.com/book/92293</t>
  </si>
  <si>
    <t>Русский язык. Учебник для продвинутых : в 4 вып. Вып. 2</t>
  </si>
  <si>
    <t>978-5-86547-851-5</t>
  </si>
  <si>
    <t>Курс в целом построен по тематическому принципу и включает 12 тем. Каждая тема разработана для всех видов речевой деятельности, что обеспечивает скоординированную подачу материала при аспектном обучении: единый подход при изучении типовых текстов, их структуры, лексико-грамматического наполнения, использовании этих текстов в качестве образцов при построении собственных высказываний в устной и письменной форме.
Предлагаются обобщающие задания на повторение и подготовку к контролю по всем пройденным темам для всех аспектов. К каждому выпуску имеется аудио- и видеоприложение.
Учебник в 4 выпусках предназначен для иностранных стажеров, бакалавров, магистрантов и аспирантов, которые готовятся к сдаче экзамена ТРКИ-3 (С1).</t>
  </si>
  <si>
    <t>https://e.lanbook.com/book/92294</t>
  </si>
  <si>
    <t>Русский язык. Учебник для продвинутых : в 6 вып. Вып. 1</t>
  </si>
  <si>
    <t>978-5-86547-713-6</t>
  </si>
  <si>
    <t>Учебник ориентирован на обучение, результатом которого должно стать владение русским языком, соответ-
ствующее третьему сертификационному уровню в системе государственного тестирования РФ (С1 – в междуна-
родной системе). Издание адресовано тем, кто хочет изучать русский как иностранный на продвинутом уровне и
ставит себе цель успешно сдать ТРКИ-3 (С1).
Учебник построен по тематическому принципу. Каждая тема разрабатывается во всех видах речевой деятельности, что обусловливает единство в изучении типовых текстов, их структуры, лексико-грамматического наполнения, использование этих текстов в качестве образцов для построения собственных высказываний в устной и письменной форме. Учебник содержит также обобщающие задания на повторение и подготовку к контролю по всем пройденным темам во всех аспектах. Издание сопровождается аудио(видео)приложением.</t>
  </si>
  <si>
    <t>https://e.lanbook.com/book/92295</t>
  </si>
  <si>
    <t>Родимкина А.М., Ландсман Н.</t>
  </si>
  <si>
    <t>Россия день за днём : тексты и упражнения. Вып. 2</t>
  </si>
  <si>
    <t>978-5-86547-574-3</t>
  </si>
  <si>
    <t>В издание включены тексты из современной российской периодики, интересные с точки зрения языка и страноведения. Тексты адаптированы и снабжены словарём, упражнениями и заданиями для развития навыков устной и письменной речи. К лексико-грамматическим упражнениям даются ключи. Материалы могут использоваться для лексической, грамматической работы в учебных дискуссиях и ролевых играх, а также на занятиях по переводу. Для учащихся среднего и продвинутого этапа обучения (В1–В2) говорящих на английском языке.</t>
  </si>
  <si>
    <t>https://e.lanbook.com/book/92296</t>
  </si>
  <si>
    <t>Россия день за днём : тексты и упражнения. Вып. 1</t>
  </si>
  <si>
    <t>978-5-86547-489-0</t>
  </si>
  <si>
    <t>Для учащихся среднего и продвинутого этапа обучения (В1–В2). Включает тексты из современной российской периодики, интересные с точки зрения языка и страноведения. Тексты адаптированы и снабжены словарём, упражнениями и заданиями для развития навыков устной и письменной речи. К лексикограмматическим упражнениям даются ключи. Материалы могут использоваться для лексической, грамматической работы в учебных дискуссиях и ролевых играх, а также на занятиях по переводу. Для говорящих на английском языке.</t>
  </si>
  <si>
    <t>https://e.lanbook.com/book/92297</t>
  </si>
  <si>
    <t>Ландсман Н., Родимкина А.</t>
  </si>
  <si>
    <t>Россия в зеркале современной прозы. Выпуск 1</t>
  </si>
  <si>
    <t>978-5-86547-901-7</t>
  </si>
  <si>
    <t>У этой книги двоякая цель.Во-первых, нам хотелось познакомить англоговорящий мир с некоторыми российскими писателями 60-х – 90-х годов, которые, к сожалению, не всегда хорошо известны на Западе. Для этого художественные тексты (неадаптированные и, как правило, целые произведения) предваряются биографической справкой и небольшой заметкой об особенностях авторского стиля.Во-вторых, мы постарались помочь учащимся расширить словарный запас и закрепить грамматические навыки посредством разнообразных упражнений устного и письменного характера. Ряд упражнений снабжен ключами.В следующих выпусках вы встретитесь с такими популярными в России именами, как Вен. Ерофеев, Ф. Искандер, В. Войнович, В. Аксенов, Т. Толстая, В. Пелевин, Викт. Ерофеев и др.</t>
  </si>
  <si>
    <t>https://e.lanbook.com/book/92298</t>
  </si>
  <si>
    <t>Бузальская Е.В., Любимова Н.А.</t>
  </si>
  <si>
    <t>Пространство эссе : пособие по развитию творческих умений письменной речи у иностранных учащихся</t>
  </si>
  <si>
    <t>2-е изд.</t>
  </si>
  <si>
    <t>978-5-86547-788-4</t>
  </si>
  <si>
    <t>Пособие адресовано иностранным студентам, владеющим русским языком на уровне B2 и выше, имеющим словарный запас более 10 тыс. слов и умеющим продуцировать тексты различных жанров и функциональных стилей письменного общения. Целью пособия является развитие речевых способностей иностранных учащихся в результате знакомства со стилистическими и структурными особенностями учебного творческого эссе в двух его разновидностях — эссе-описание и эссе-рассуждение. Пособие рассчитано на 26 часов аудиторной работы, включает теоретическую (таблицы и комментарии) и практическую (упражнения) части. Апробировано на кафедре русского языка как иностранного и методики его преподавания филологического факультета. СПбГУ при проведении практических занятий по аспекту «Письмо».</t>
  </si>
  <si>
    <t>https://e.lanbook.com/book/92299</t>
  </si>
  <si>
    <t>Прогулки по русской лексике</t>
  </si>
  <si>
    <t>978-5-86547-628-3</t>
  </si>
  <si>
    <t>Автор предлагает оригинальную систему упражнений по лексической стилистике для курса русского языка как иностранного.
В книге представлены наиболее актуальные для иностранцев темы: состав слова, антонимы, синонимы, заимствования, стилистические пласты лексики, сочетаемость слов и др.
Упражнения даны по принципу нарастающей сложности, что делает пособие незаменимым в разноуровневых группах. Имеются ориентировочные ключи. Методические рекомендации помогут в практической работе как преподавателям, так и студентам, изучающим русский язык самостоятельно.</t>
  </si>
  <si>
    <t>https://e.lanbook.com/book/92300</t>
  </si>
  <si>
    <t>Методические указания и рекомендации</t>
  </si>
  <si>
    <t>Куприянова Т.Ф.</t>
  </si>
  <si>
    <t>Знакомьтесь: причастие. Учебное пособие для изучающих русский язык (продвинутый этап)</t>
  </si>
  <si>
    <t>978-5-86547-880-5</t>
  </si>
  <si>
    <t>Данное пособие предназначено для учащихся второго семестра подготовительного факультета. Пособие включает следующие разделы:
1) образование действительных и страдательных причастий настоящего и прошедшего времени;
2) одиночные причастия;
3) причастный оборот и сложное предложение со словом который;
4) краткие страдательные причастия.
Разделы «Синтаксическая роль действительных и страдательных причастий», «Переход причастий в прилагательные», «Краткие страдательные причастия» рассчитаны на работу в группах второго сертификационного уровня.</t>
  </si>
  <si>
    <t>https://e.lanbook.com/book/92301</t>
  </si>
  <si>
    <t>Короткова О.Н.</t>
  </si>
  <si>
    <t>По-русски — без акцента! Корректировочный курс русской фонетики и интонации для говорящих на китайском языке</t>
  </si>
  <si>
    <t>4-е изд.</t>
  </si>
  <si>
    <t>978-5-86547-807-2</t>
  </si>
  <si>
    <t xml:space="preserve">Пособие предназначено для иностранных учащихся — носителей китайского языка, прошедших вводно-фонетический курс. В нём представлен материал для работы над отдельными звуками, ритмикой слова, интонацией. Курс создан на основе сопоставительного анализа фонетических систем русского и китайского языков. Он рассчитан на 34 часа аудиторных занятий и включает 17 лабораторных работ. Ко многим заданиям даются ключи.
Даются рекомендации по устранению ошибок. Комментарии и формулировки заданий переведены на китайский язык. Пособие снабжено аудиоприложением.
</t>
  </si>
  <si>
    <t>https://e.lanbook.com/book/92302</t>
  </si>
  <si>
    <t>https://e.lanbook.com/book/92303</t>
  </si>
  <si>
    <t>Колесова Д.В., Харитонов А.А.</t>
  </si>
  <si>
    <t>Пишем эссе : учебное пособие для изучающих русский язык</t>
  </si>
  <si>
    <t>6-е изд.</t>
  </si>
  <si>
    <t>978-5-86547-602-3</t>
  </si>
  <si>
    <t>Пособие адресовано иностранным учащимся гуманитарных специальностей. Цель пособия — дать представление об основных типах эссе и сформировать у учащихся умения, необходимые для самостоятельного написания эссе. Овладение предложенным материалом позволит иностранным учащимся успешно сдать ТРКИ третьего сертификационного уровня (аспект «Письмо»). Теоретический материал и большая часть заданий будет полезна также и русским учащимся для совершенствования навыков написания сочинений (эссе). Пособие апробировано на кафедре русского языка как иностранного и методики его преподавания филологического факультета СПбГУ.</t>
  </si>
  <si>
    <t>https://e.lanbook.com/book/92304</t>
  </si>
  <si>
    <t>Лукина Я.В., Степанова Л.В.</t>
  </si>
  <si>
    <t>Пишем диктанты с улыбкой. Трудные случаи орфографии</t>
  </si>
  <si>
    <t>978-5-86547-905-5</t>
  </si>
  <si>
    <t>Пособие предназначено для школьников старших классов, абитуриентов, а также всех желающих совершенствовать ранее полученные знания и умения грамотного письма, навыки самоподготовки и самоконтроля. В пособии предложены тексты диктантов юмористического содержания с орфограммами, представляющими собой трудные случаи написания. Даны ключи и грамматический справочник.</t>
  </si>
  <si>
    <t>https://e.lanbook.com/book/92305</t>
  </si>
  <si>
    <t>Афанасьева Н.А., Попова Т.И.</t>
  </si>
  <si>
    <t>Палитра стилей : учебное пособие по стилистике русского языка для иностранцев</t>
  </si>
  <si>
    <t>4 е изд.</t>
  </si>
  <si>
    <t>978-5-86547-452-4</t>
  </si>
  <si>
    <t>Учебное пособие по функциональной стилистике русского языка для иностранных студентов (второй сертификационный уровень — ТРКИ II). Практические задания, вопросы для самоконтроля, тесты. Имеются ключи. Курс рассчитан на 68 часов аудиторных занятий.</t>
  </si>
  <si>
    <t>https://e.lanbook.com/book/92307</t>
  </si>
  <si>
    <t>Бабешкина T.A., Живулина О.С., Лебедев В.К.</t>
  </si>
  <si>
    <t>Отрицательные и неопределённые местоимения и наречия в русском языке : учебное пособие для иностранных учащихся</t>
  </si>
  <si>
    <t>978-5-86547-936-9</t>
  </si>
  <si>
    <t>В пособии излагаются грамматические признаки и правила правописания отрицательных и неопределённых местоимений и наречий, предлагаются упражнения лексического и грамматического характера, разнообразные коммуникативные задания. Дополнительно помещены художественные тексты различной степени трудности для выборочного анализа в аудитории и самостоятельной работы учащихся. Пособие предназначено иностранным учащимся продвинутого этапа обучения (В2 и выше).</t>
  </si>
  <si>
    <t>https://e.lanbook.com/book/92308</t>
  </si>
  <si>
    <t>Одинцова И.В.</t>
  </si>
  <si>
    <t>Что вы сказали? Книга по развитию навыков аудирования и устной речи для изучающих русский язык</t>
  </si>
  <si>
    <t>978-5-86547-6610</t>
  </si>
  <si>
    <t>Книга «Что вы сказали?» адресуется учащимся, прошедшим базовый курс обучения русскому языку. Ее цель — активизировать у учащихся навыки аудирования, помочь им в овладении живой разговорной речью. Особенностью книги является присутствие в ней большого числа игровых заданий. Эти задания служат развитию навыков устной, ситуативно обусловленной речи.</t>
  </si>
  <si>
    <t>https://e.lanbook.com/book/92309</t>
  </si>
  <si>
    <t>Василишина Т.И., Пугачёв И.А.</t>
  </si>
  <si>
    <t>Русский язык. Основной курс : методическое руководство для преподавателя</t>
  </si>
  <si>
    <t>978-5-86547-629-0</t>
  </si>
  <si>
    <t>В методическом руководстве изложены принципы организации учебного материала и даны конкретные методические рекомендации к учебнику. Цель — познакомить преподавателя с основными положениями лингвометодической концепции учебника. В книге даются рекомендации по работе с данным учебником, разъясняются основные положения его концепции. Методическое руководство состоит из двух частей. В первой части излагается концепция учебника, определяющая принципы представления языкового материала, во второй даны ключи и комментарии к заданиям. На диске представлены материалы для промежуточного и итогового контроля при работе с учебником.</t>
  </si>
  <si>
    <t>Допущено УМО по направлениям педагогического образования
Минобрнауки РФ в качестве учебного пособия
для студентов высших учебных заведений</t>
  </si>
  <si>
    <t>https://e.lanbook.com/book/92310</t>
  </si>
  <si>
    <t>Малышев Г.Г., Малышева Н.Г., Свидинская Н.Т.</t>
  </si>
  <si>
    <t>Санкт-Петербург — культурная столица России : тексты для чтения и развития речи</t>
  </si>
  <si>
    <t>978-5-86547-648-1</t>
  </si>
  <si>
    <t>Предлагаемое пособие предназначено для знакомства иностранных учащихся с одним из самых красивых городов Европы и мира — Санкт-Петербургом, который по праву называют культурной столицей России. Оно содержит тексты, посвящённые наиболее важным культурным и историческим событиям в жизни города. Стройная и чёткая система предтекстовых, притекстовых и послетекстовых упражнений уже на ранней стадии обучения русскому языку как иностранному позволяет обеспечивать выход учащихся в учебную и естественную коммуникацию. Для аудиторной и самостоятельной работы иностранных учащихся, владеющих русским языком в объёме базового уровня общего владения (А2).</t>
  </si>
  <si>
    <t>https://e.lanbook.com/book/92311</t>
  </si>
  <si>
    <t>Капитонова Т.И., Плоткина Г.А.</t>
  </si>
  <si>
    <t>Компаративная русско-английская грамматика : учебное пособие для иностранных студентов (базовый уровень)</t>
  </si>
  <si>
    <t>978-5-86547-870-6</t>
  </si>
  <si>
    <t>В пособии описаны грамматические явления русского языка в сравнении с английским: показано как их сходство, так и различие. Представлены грамматические трудности, возникающие у иностранных студентов при изучении грамматики русского языка. Цель данного пособия — предупредить возможные грамматические ошибки иностранных студентов. В приложении даются тесты с ключами.</t>
  </si>
  <si>
    <t>https://e.lanbook.com/book/92313</t>
  </si>
  <si>
    <t>Учебное пособие представляет собой методические разработки для занятий по русскому языку как иностранному на материале военной прозы. Пособие включает как поэтические (М.Ю. Лермонтов, Ю.В. Друнина), так и прозаические (Л.Н. Толстой, А.И. Куприн, К.М. Симонов, А.И. Солженицын и др.) произведения и отрывки. Ориентировано на средний и продвинутый уровни (В1–В2).
Рекомендуется для слушателей военных учебных заведений.</t>
  </si>
  <si>
    <t>https://e.lanbook.com/book/92314</t>
  </si>
  <si>
    <t>Волкова Л.Б., Лужковская М.Ф.</t>
  </si>
  <si>
    <t>Российско-китайский перекрёсток : учебное пособие по русскому языку</t>
  </si>
  <si>
    <t>978-5-86547-839-3</t>
  </si>
  <si>
    <t>Для учащихся, владеющих русским языком в объеме первого сертификационного уровня. Пособие состоит из 12 тем. Включает тексты из российской периодики с учётом их актуальности, социокультурной значимости, познавательной ценности для учащихся, а также упражнения для развития навыков устной и письменной речи.</t>
  </si>
  <si>
    <t>https://e.lanbook.com/book/92315</t>
  </si>
  <si>
    <t>Капитонова Т.И., Московкин Л.В.</t>
  </si>
  <si>
    <t>Русская грамматика для говорящих на испанском языке (элементарный уровень)</t>
  </si>
  <si>
    <t>978-5-86547-794-5</t>
  </si>
  <si>
    <t>Пособие адресовано студентам, начинающим изучать русский язык, и преподавателям русского языка из Испании и стран Латинской Америки, а также российским преподавателям русского языка, которые обучают студентов, говорящих на испанском языке. Оно содержит грамматический материал, необходимый для овладения русским языком на элементарном уровне. Текст дан в двух вариантах: на испанском и на русском языках, что облегчает самостоятельное изучение пособия студентами и дает возможность преподавателям использовать его на учебных занятиях. Все примеры согласованы с лексическим минимумом элементарного уровня владения русским языком.</t>
  </si>
  <si>
    <t>https://e.lanbook.com/book/92316</t>
  </si>
  <si>
    <t>Каган О.Е., Кудыма А.С.</t>
  </si>
  <si>
    <t>Учимся писать по-русски: экспресс-курс для двуязычных взрослых</t>
  </si>
  <si>
    <t>978-5-86547-577-4</t>
  </si>
  <si>
    <t>Пособие предназначено для двуязычных студентов, которые говорят по-русски в семье, но не обучались в русскоязычной школе или проучились в такой школе только короткое время. Оно может быть использовано и для студентов, изучающих русский язык как иностранный на продвинутом этапе (выше В1). Пособиe сопровождается тремя приложениями. Ключи к упражнениям можно получить на сайте издательства www.zlat.spb.ru.</t>
  </si>
  <si>
    <t>https://e.lanbook.com/book/92317</t>
  </si>
  <si>
    <t xml:space="preserve">Афанасьева Н.Д., Захарченко С.С. , Могилёва И.Б.  </t>
  </si>
  <si>
    <t>История международных отношений : учебное пособие по языку специальности</t>
  </si>
  <si>
    <t>978-5-86547-854-6</t>
  </si>
  <si>
    <t>Учебное пособие предназначено для занятий по русскому языку в группах иностранных студентов тех вузов, где изучается история международных отношений. Пособие адресовано тем, кто осваивает РКИ на уровне В2. Каждый из 14 уроков пособия посвящён отдельной теме, среди которых международные конгрессы или конференции, военные действия государств, политическая ситуация в определённый исторический период, глобальные тенденции мировой политики. Уроки построены традиционно: тексты, предтекстовые и послетекстовые задания, материалы для самостоятельной работы. Задания предназначены для повторения сложных разделов русской грамматики.</t>
  </si>
  <si>
    <t>https://e.lanbook.com/book/92319</t>
  </si>
  <si>
    <t>Золотое перо : пособие по развитию навыков письменной речи: книга для учащегося</t>
  </si>
  <si>
    <t>7 е изд.</t>
  </si>
  <si>
    <t>978-5-86547-750-1</t>
  </si>
  <si>
    <t>Учебное пособие адресовано иностранным учащимся гуманитарных специальностей. Цель пособия — систематизация и развитие навыков письменной речи (необходимых для написания деловых документов, личных писем, рефератов и изложений). Овладение предложенным материалом позволит учащимся успешно сдать ТРКИ второго сертификационного уровня. Большая часть упражнений полезна также при подготовке к прохождению третьего тестового уровня. Пособие апробировано на кафедре русского языка для иностранцев филологов СПбГУ.</t>
  </si>
  <si>
    <t>https://e.lanbook.com/book/92320</t>
  </si>
  <si>
    <t>Короткова О.Н., Одинцова И.В.</t>
  </si>
  <si>
    <t>Загадай желание : пособие по развитию речи для изучающих русский язык как иностранный</t>
  </si>
  <si>
    <t>3-е изд., испр</t>
  </si>
  <si>
    <t>978-5-86547-524-8</t>
  </si>
  <si>
    <t>Цель пособия — активизация навыков русской устной разговорной речи, совершенствование коммуникативной и культурологической компетенций учащихся на первом сертификационном уровне (В1). Пособие состоит из четырёх глав, объединённых сквозным сюжетом. В каждой главе представлены полилоги, тексты монологического характера, различные виды заданий. Упражнения учебных разделов снабжены ключами. Активный лексико-грамматический материал каждой главы проверяется в заданиях специального параграфа, который помещён в конце книги.</t>
  </si>
  <si>
    <t>https://e.lanbook.com/book/92321</t>
  </si>
  <si>
    <t>Капитонова Т. И., Баранова И.И., Городецкая Е. В., Никитина О. М.</t>
  </si>
  <si>
    <t>Живём и учимся в России : рабочая тетрадь по грамматике</t>
  </si>
  <si>
    <t>5 е изд.</t>
  </si>
  <si>
    <t>Рабочая тетрадь по грамматике является составной частью учебного пособия «Живем и учимся в России», адресованного иностранным учащимся I уровня владения русским языком. В рабочей тетради представлены следующие грамматические темы: «Существительное», «Глагол», «Прилагательное», «Сложное предложение», «Причастие», «Деепричастие», «Прямая и косвенная речь». В каждой теме имеются грамматические комментарии и ключи к заданиям.Упражнения организованы таким образом, что все они могут быть выполнены в самой рабочей тетради в качестве самостоятельной работы учащихся.</t>
  </si>
  <si>
    <t>https://e.lanbook.com/book/92322</t>
  </si>
  <si>
    <t>Рабочие тетради</t>
  </si>
  <si>
    <t>Живём и учимся в России : учебное пособие по русскому языку для иностранных учащихся (I уровень)</t>
  </si>
  <si>
    <t>978-5-86547-764-8</t>
  </si>
  <si>
    <t>Учебный комплекс предназначен для иностранных учащихся, владеющих русским языком в объеме базового уровня, для работы на этапе предвузовской подготовки, на курсах и в кружках.Готовит к экзамену на сертификат I уровня. Имеется рабочая тетрадь и аудиоприложение.</t>
  </si>
  <si>
    <t>Пособие рекомендовано к изданию научно методическим советом Института международ
ных образовательных программ СПбГПУ</t>
  </si>
  <si>
    <t>https://e.lanbook.com/book/92323</t>
  </si>
  <si>
    <t>Тюpина Ю.Ю.</t>
  </si>
  <si>
    <t>Всё в порядке! Учебное пособие по развитию речи от элементарного до первого сертификационного уровня</t>
  </si>
  <si>
    <t>978-5-86547-745-7</t>
  </si>
  <si>
    <t>Учебное пособие по развитию речи предназначено для тех, кто изучает русский язык как неродной/иностранный. Включает в себя 31 урок. Все уроки содержат тексты, объединённые общими героями, упражнения перед текстом, которые позволяют подготовить учащихся к адекватному его восприятию и после текста, закрепляющие лексический, грамматический и синтаксический материал.</t>
  </si>
  <si>
    <t>https://e.lanbook.com/book/92324</t>
  </si>
  <si>
    <t>Москалева Л., Шахматова Т., Ам А.</t>
  </si>
  <si>
    <t>Вояж по-русски : Интенсивный курс русского языка в виде приключенческого романа</t>
  </si>
  <si>
    <t>978-5-86547-712-9</t>
  </si>
  <si>
    <t>В этой книге вашему вниманию предлагается интенсивный курс русского языка для начинающих (уровень А1–А2). Благодаря своему уникальному формату книга может быть использована в качестве самостоятельного учебника или самоучителя для изучения русского языка, а также дополнительного пособия для аудиторных занятий.
Книга предназначена для французских читателей, которые хотят в непринужденной и увлекательной форме овладеть основами грамматики и лексики русского языка и познакомиться с русской культурой. Этот учебник также рекомендуется преподавателям русского языка как иностранного, которые хотят разнообразить и расширить свои методические подходы.</t>
  </si>
  <si>
    <t>https://e.lanbook.com/book/92325</t>
  </si>
  <si>
    <t>Юдина Г.С., Филлипс Д.</t>
  </si>
  <si>
    <t>Вне закона : учебное пособие по русскому языку. В 2 ч. Часть 2</t>
  </si>
  <si>
    <t>978-5-86547-325-1</t>
  </si>
  <si>
    <t>Специализированный курс для сотрудников зарубежных правоохранительных органов, использующих русский язык в работе (уровень B2). В двух частях. В первую часть вошли темы: «Угон транспортного средства», «Дорожно-транспортные происшествия», «Незаконное использование транспортных средств». Вторая часть включает темы: «Кража», «Телесные повреждения», «Убийство». Для домашнего чтения предлагаются фрагменты популярных современных детективов. Ключи, поурочный русско-английский словарь.</t>
  </si>
  <si>
    <t>https://e.lanbook.com/book/92326</t>
  </si>
  <si>
    <t>Вне закона : учебное пособие по русскому языку. В 2 ч. Часть 1</t>
  </si>
  <si>
    <t>978-5-86547-499-9</t>
  </si>
  <si>
    <t>Специализированный курс для сотрудников зарубежных правоохранительных органов, использующих русский язык в работе (уровень В2). В двух частях. В первую часть вошли темы: «Угон транспортного средства», «Дорожно-транспортные происшествия», «Незаконное использование транспортных средств». Вторая часть включает темы: «Кража», «Тяжкие телесные повреждения», «Убийство». Для домашнего чтения предлагаются фрагменты популярных современных детективов. Ключи, поурочный русско-английский словарь.</t>
  </si>
  <si>
    <t>https://e.lanbook.com/book/92327</t>
  </si>
  <si>
    <t>Величко А.В.</t>
  </si>
  <si>
    <t>Когда есть о чём поговорить, или Предложения фразеологизированной структуры в русской речи : учебное пособие для иностранных учащихся</t>
  </si>
  <si>
    <t>978-5-86547-937-6</t>
  </si>
  <si>
    <t>Книга посвящена описанию предложений фразеологизированной структуры (ФС), характерных для устной непринуждённой речи и предназначенных для выражения оценки, согласия, отрицания, акцентирования, единственности, множественности и т. п. ФС помогают расширить синтаксический запас, сделать речь богаче и выразительнее. Пособие содержит общую характеристику ФС и упражнения, отрабатывающие употребление ФС в речи. Для иностранных учащихся (бакалавров, магистрантов, аспирантов, стажёров), переводчиков, преподавателей РКИ, а также для всех филологов-русистов.</t>
  </si>
  <si>
    <t>https://e.lanbook.com/book/92328</t>
  </si>
  <si>
    <t>Василишина Т.И.</t>
  </si>
  <si>
    <t>Приговор окончательный. Обжалованию не подлежит : учебное пособие по развитию речи</t>
  </si>
  <si>
    <t>978-5-86547-828-7</t>
  </si>
  <si>
    <t>Учебное пособие предназначено для иностранцев, обучающихся на юридических факультетах вузов и имеющих языковую подготовку по русскому языку в объёме полной программы подготовительного факультета (I сертификационный уровень, В1). Книга адресована также широкому кругу иностранных учащихся, тем, кто любит криминальные загадки и детективные истории.</t>
  </si>
  <si>
    <t>https://e.lanbook.com/book/92329</t>
  </si>
  <si>
    <t>Богомолов А.Н., Петанова А.Ю.</t>
  </si>
  <si>
    <t>Приходите!.. Приезжайте!.. Прилетайте!..</t>
  </si>
  <si>
    <t>978-5-86547-758-7</t>
  </si>
  <si>
    <t>Сборник упражнений по грамматической теме «Глаголы движения» для иностранных учащихся, владеющих русским языком в объеме Базового уровня (ТБУ). Отдельные материалы пособия могут также использоваться в группах учащихся I уровня (ТРКИ 1). Небольшой объем книги позволяет как включать ее в языковую программу, рассчитанную на долгий период, так и использовать ее на краткосрочных курсах русского языка. Ко всем упражнениям имеются ключи. Цветные карты и схемы, а также переводы грамматических таблиц записаны на CD.</t>
  </si>
  <si>
    <t>https://e.lanbook.com/book/92330</t>
  </si>
  <si>
    <t>Тарасов Е.Ф., Дронов В.В., Ощепкова Е.С.</t>
  </si>
  <si>
    <t>Учебный ассоциативный словарь русского языка</t>
  </si>
  <si>
    <t>978-5-86547-933-8</t>
  </si>
  <si>
    <t>Учебный ассоциативный словарь адресован иностранцам, изучающим русский язык вне языковой среды. Предназначен для формирования и расширения ассоциативных связей слов в процессе изучения языка. Словник включает 155 наиболее частотных в употреблении слов-стимулов, сгруппированных по тематическому принципу, и более 2000 слов-реакций. В качестве иллюстративного материала приведены типичные образцы контекстного употребления слов-стимулов.</t>
  </si>
  <si>
    <t>https://e.lanbook.com/book/92331</t>
  </si>
  <si>
    <t>https://e.lanbook.com/book/92332</t>
  </si>
  <si>
    <t>Балыхина T.M., Василишина Т.И., Леонова Э.Н., Пугачёв И.А.</t>
  </si>
  <si>
    <t>Русский язык. Основной курс : практическая грамматика для студентов-иностранцев естественных и технических специальностей</t>
  </si>
  <si>
    <t>978-5-86547-552-1</t>
  </si>
  <si>
    <t xml:space="preserve">Пособие для иностранных студентов естественных и технических специальностей, владеющих русским языком только в объёме полной или частичной программы подготовительного факультета. Предназначено для работы с преподавателем. Базируется на материале научной речи. Описание материала осуществляется через типовой текст о предметах, процессах, свойствах.
В приложении образцы оформления рабочих тетрадей для студента, описание курса и программа. Имеются методическое руководство для преподавателя и контрольно-измерительные материалы.
</t>
  </si>
  <si>
    <t>https://e.lanbook.com/book/92333</t>
  </si>
  <si>
    <t>Некрасова Е.В.</t>
  </si>
  <si>
    <t>Essential Russian Grammar. Russian grammar basics Grammar practice with answers Class use and self-study</t>
  </si>
  <si>
    <t>978-5-86547-717-4</t>
  </si>
  <si>
    <t>Это учебное пособие по практической русской грамматике предназначено для англоговорящих учащихся, владеющих русским языком на уровне выше А2. Оно может быть использовано в работе преподавателями русского языка как иностранного.Концепция и объяснения носят сугубо практический характер. Англоязычная часть пособия основана на британском варианте английского.</t>
  </si>
  <si>
    <t>https://e.lanbook.com/book/92334</t>
  </si>
  <si>
    <t>Главная премия (Академик Ж.И. Алфёров)</t>
  </si>
  <si>
    <t>978-5-86547-894-2</t>
  </si>
  <si>
    <t>Предлагаем Вашему вниманию книгу из серии "Библиотека Златоуста". Серия включает тексты для 5 уровней владения русским языком как иностранным. Это художественные произведения, тексты о наших выдающихся современниках, а также киносценарии. I уровень адаптирован с учетом минимума в 760 слов, наиболее часто встречающихся в учебниках русского языка для начинающих. II-V уровни ориентируются на лексические минимумы, разработанные для Российской государственной системы тестирования по русскому языку. Каждый выпуск снабжен вопросами, заданиями и списком слов, выходящих за пределы минимума.</t>
  </si>
  <si>
    <t>https://e.lanbook.com/book/92335</t>
  </si>
  <si>
    <t>Пассов Е.И.</t>
  </si>
  <si>
    <t>Терминосистема методики, или Как мы говорим и пишем</t>
  </si>
  <si>
    <t>978-5-86547-480-7</t>
  </si>
  <si>
    <t>Слова, вынесенные в эпиграф данной книги, повторил и А.С.Пушкин через 200 лет после Р.Декарта. А до этого, аж за 2000 лет, Аристотель утверждал, что неопределенность термина удобна только тем, кому нечего сказать, но надо сделать вид, что они нечто изрекают. Цитирую по памяти, но за точность мысли ручаюсь. Как и за то, что в течение истекших двух тысяч лет аналогичных мыслей высказано множество. Их перечисление было бы, конечно, любопытным, но смысла в этом я не вижу, поскольку, по сути, они сводятся к одному: взывают к сознанию всех причастных к науке людей, к пониманию ими важности терминов и требуют разработать терминологический аппарат науки и блюсти его девственность</t>
  </si>
  <si>
    <t>https://e.lanbook.com/book/92347</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</si>
</sst>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9">
    <font>
      <sz val="11"/>
      <color rgb="FF000000"/>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color indexed="63"/>
      </left>
      <right style="thin">
        <color rgb="FF000000"/>
      </right>
      <top style="thin">
        <color rgb="FF000000"/>
      </top>
      <bottom style="thin">
        <color rgb="FF000000"/>
      </bottom>
    </border>
    <border>
      <left style="thin"/>
      <right style="thin"/>
      <top style="thin"/>
      <bottom style="thin"/>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7" borderId="1" applyNumberFormat="0" applyAlignment="0" applyProtection="0"/>
    <xf numFmtId="0" fontId="2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32" borderId="0" applyNumberFormat="0" applyBorder="0" applyAlignment="0" applyProtection="0"/>
  </cellStyleXfs>
  <cellXfs count="12">
    <xf numFmtId="0" fontId="0" fillId="0" borderId="0" xfId="0" applyAlignment="1">
      <alignment/>
    </xf>
    <xf numFmtId="0" fontId="0" fillId="0" borderId="10" xfId="0" applyBorder="1" applyAlignment="1">
      <alignment/>
    </xf>
    <xf numFmtId="0" fontId="38" fillId="33" borderId="10" xfId="0" applyFont="1" applyFill="1" applyBorder="1" applyAlignment="1">
      <alignment horizontal="center" vertical="center" wrapText="1"/>
    </xf>
    <xf numFmtId="0" fontId="0" fillId="0" borderId="0" xfId="0" applyAlignment="1">
      <alignment horizontal="center" vertical="center" wrapText="1"/>
    </xf>
    <xf numFmtId="0" fontId="0" fillId="34" borderId="0" xfId="0" applyFill="1" applyAlignment="1">
      <alignment horizontal="center" vertical="center" wrapText="1"/>
    </xf>
    <xf numFmtId="0" fontId="0" fillId="0" borderId="11" xfId="0" applyBorder="1" applyAlignment="1">
      <alignment/>
    </xf>
    <xf numFmtId="0" fontId="0" fillId="0" borderId="12" xfId="0" applyBorder="1" applyAlignment="1">
      <alignment/>
    </xf>
    <xf numFmtId="0" fontId="20" fillId="0" borderId="12" xfId="0" applyFont="1" applyFill="1" applyBorder="1" applyAlignment="1">
      <alignment/>
    </xf>
    <xf numFmtId="0" fontId="0" fillId="0" borderId="13" xfId="0" applyBorder="1" applyAlignment="1">
      <alignment/>
    </xf>
    <xf numFmtId="0" fontId="0" fillId="0" borderId="14" xfId="0" applyBorder="1" applyAlignment="1">
      <alignment/>
    </xf>
    <xf numFmtId="0" fontId="0" fillId="0" borderId="12" xfId="0" applyFill="1" applyBorder="1" applyAlignment="1">
      <alignment/>
    </xf>
    <xf numFmtId="0" fontId="20" fillId="0" borderId="12" xfId="0" applyFont="1" applyBorder="1"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99"/>
  <sheetViews>
    <sheetView tabSelected="1" zoomScalePageLayoutView="0" workbookViewId="0" topLeftCell="A1">
      <selection activeCell="A1" sqref="A1"/>
    </sheetView>
  </sheetViews>
  <sheetFormatPr defaultColWidth="9.140625" defaultRowHeight="15"/>
  <cols>
    <col min="1" max="1" width="5.8515625" style="0" customWidth="1"/>
    <col min="2" max="2" width="6.00390625" style="0" customWidth="1"/>
    <col min="3" max="3" width="8.57421875" style="0" customWidth="1"/>
    <col min="4" max="4" width="27.28125" style="0" customWidth="1"/>
    <col min="5" max="5" width="6.00390625" style="0" customWidth="1"/>
    <col min="6" max="6" width="18.00390625" style="0" customWidth="1"/>
    <col min="7" max="7" width="8.00390625" style="0" customWidth="1"/>
    <col min="8" max="8" width="13.140625" style="0" customWidth="1"/>
    <col min="9" max="9" width="25.00390625" style="0" customWidth="1"/>
    <col min="10" max="10" width="5.57421875" style="0" customWidth="1"/>
    <col min="11" max="11" width="24.140625" style="0" customWidth="1"/>
    <col min="12" max="12" width="25.00390625" style="0" customWidth="1"/>
    <col min="13" max="13" width="24.28125" style="0" customWidth="1"/>
    <col min="14" max="14" width="22.00390625" style="0" customWidth="1"/>
    <col min="15" max="15" width="7.28125" style="0" customWidth="1"/>
    <col min="16" max="16" width="17.28125" style="0" customWidth="1"/>
  </cols>
  <sheetData>
    <row r="1" spans="1:16" s="3" customFormat="1" ht="42.75" customHeight="1">
      <c r="A1" s="4"/>
      <c r="B1" s="2" t="s">
        <v>0</v>
      </c>
      <c r="C1" s="2" t="s">
        <v>520</v>
      </c>
      <c r="D1" s="2" t="s">
        <v>1</v>
      </c>
      <c r="E1" s="2" t="s">
        <v>2</v>
      </c>
      <c r="F1" s="2" t="s">
        <v>3</v>
      </c>
      <c r="G1" s="2" t="s">
        <v>9</v>
      </c>
      <c r="H1" s="2" t="s">
        <v>10</v>
      </c>
      <c r="I1" s="2" t="s">
        <v>4</v>
      </c>
      <c r="J1" s="2" t="s">
        <v>5</v>
      </c>
      <c r="K1" s="2" t="s">
        <v>6</v>
      </c>
      <c r="L1" s="2" t="s">
        <v>7</v>
      </c>
      <c r="M1" s="2" t="s">
        <v>521</v>
      </c>
      <c r="N1" s="2" t="s">
        <v>8</v>
      </c>
      <c r="O1" s="2" t="s">
        <v>11</v>
      </c>
      <c r="P1" s="2" t="s">
        <v>12</v>
      </c>
    </row>
    <row r="2" spans="1:16" ht="15">
      <c r="A2" s="6">
        <v>1</v>
      </c>
      <c r="B2" s="5">
        <v>80929</v>
      </c>
      <c r="C2" s="1"/>
      <c r="D2" s="1" t="s">
        <v>20</v>
      </c>
      <c r="E2" s="1">
        <v>2015</v>
      </c>
      <c r="F2" s="1" t="s">
        <v>21</v>
      </c>
      <c r="G2" s="1">
        <v>60</v>
      </c>
      <c r="H2" s="1" t="s">
        <v>25</v>
      </c>
      <c r="I2" s="1" t="s">
        <v>22</v>
      </c>
      <c r="J2" s="1"/>
      <c r="K2" s="1" t="s">
        <v>13</v>
      </c>
      <c r="L2" s="1" t="s">
        <v>23</v>
      </c>
      <c r="M2" s="1" t="str">
        <f>HYPERLINK("http://e.lanbook.com/books/element.php?pl1_id=80929","http://e.lanbook.com/books/element.php?pl1_id=80929")</f>
        <v>http://e.lanbook.com/books/element.php?pl1_id=80929</v>
      </c>
      <c r="N2" s="1" t="s">
        <v>24</v>
      </c>
      <c r="O2" s="1"/>
      <c r="P2" s="1"/>
    </row>
    <row r="3" spans="1:16" ht="15">
      <c r="A3" s="6">
        <v>2</v>
      </c>
      <c r="B3" s="5">
        <v>80930</v>
      </c>
      <c r="C3" s="1"/>
      <c r="D3" s="1" t="s">
        <v>26</v>
      </c>
      <c r="E3" s="1">
        <v>2009</v>
      </c>
      <c r="F3" s="1" t="s">
        <v>27</v>
      </c>
      <c r="G3" s="1">
        <v>44</v>
      </c>
      <c r="H3" s="1" t="s">
        <v>16</v>
      </c>
      <c r="I3" s="1" t="s">
        <v>22</v>
      </c>
      <c r="J3" s="1"/>
      <c r="K3" s="1" t="s">
        <v>13</v>
      </c>
      <c r="L3" s="1" t="s">
        <v>28</v>
      </c>
      <c r="M3" s="1" t="str">
        <f>HYPERLINK("http://e.lanbook.com/books/element.php?pl1_id=80930","http://e.lanbook.com/books/element.php?pl1_id=80930")</f>
        <v>http://e.lanbook.com/books/element.php?pl1_id=80930</v>
      </c>
      <c r="N3" s="1" t="s">
        <v>24</v>
      </c>
      <c r="O3" s="1"/>
      <c r="P3" s="1"/>
    </row>
    <row r="4" spans="1:16" ht="15">
      <c r="A4" s="6">
        <v>3</v>
      </c>
      <c r="B4" s="5">
        <v>80985</v>
      </c>
      <c r="C4" s="1"/>
      <c r="D4" s="1" t="s">
        <v>29</v>
      </c>
      <c r="E4" s="1">
        <v>2011</v>
      </c>
      <c r="F4" s="1" t="s">
        <v>30</v>
      </c>
      <c r="G4" s="1">
        <v>318</v>
      </c>
      <c r="H4" s="1"/>
      <c r="I4" s="1" t="s">
        <v>22</v>
      </c>
      <c r="J4" s="1"/>
      <c r="K4" s="1" t="s">
        <v>13</v>
      </c>
      <c r="L4" s="1"/>
      <c r="M4" s="1" t="str">
        <f>HYPERLINK("http://e.lanbook.com/books/element.php?pl1_id=80985","http://e.lanbook.com/books/element.php?pl1_id=80985")</f>
        <v>http://e.lanbook.com/books/element.php?pl1_id=80985</v>
      </c>
      <c r="N4" s="1" t="s">
        <v>31</v>
      </c>
      <c r="O4" s="1"/>
      <c r="P4" s="1"/>
    </row>
    <row r="5" spans="1:16" ht="15">
      <c r="A5" s="6">
        <v>4</v>
      </c>
      <c r="B5" s="5">
        <v>81581</v>
      </c>
      <c r="C5" s="1"/>
      <c r="D5" s="1" t="s">
        <v>32</v>
      </c>
      <c r="E5" s="1">
        <v>2011</v>
      </c>
      <c r="F5" s="1" t="s">
        <v>33</v>
      </c>
      <c r="G5" s="1">
        <v>656</v>
      </c>
      <c r="H5" s="1"/>
      <c r="I5" s="1" t="s">
        <v>22</v>
      </c>
      <c r="J5" s="1"/>
      <c r="K5" s="1" t="s">
        <v>13</v>
      </c>
      <c r="L5" s="1" t="s">
        <v>34</v>
      </c>
      <c r="M5" s="1" t="str">
        <f>HYPERLINK("http://e.lanbook.com/books/element.php?pl1_id=81581","http://e.lanbook.com/books/element.php?pl1_id=81581")</f>
        <v>http://e.lanbook.com/books/element.php?pl1_id=81581</v>
      </c>
      <c r="N5" s="1" t="s">
        <v>31</v>
      </c>
      <c r="O5" s="1"/>
      <c r="P5" s="1"/>
    </row>
    <row r="6" spans="1:16" ht="15">
      <c r="A6" s="6">
        <v>5</v>
      </c>
      <c r="B6" s="5">
        <v>80979</v>
      </c>
      <c r="C6" s="1"/>
      <c r="D6" s="1" t="s">
        <v>35</v>
      </c>
      <c r="E6" s="1">
        <v>2015</v>
      </c>
      <c r="F6" s="1" t="s">
        <v>36</v>
      </c>
      <c r="G6" s="1">
        <v>104</v>
      </c>
      <c r="H6" s="1" t="s">
        <v>38</v>
      </c>
      <c r="I6" s="1" t="s">
        <v>22</v>
      </c>
      <c r="J6" s="1"/>
      <c r="K6" s="1" t="s">
        <v>13</v>
      </c>
      <c r="L6" s="1" t="s">
        <v>37</v>
      </c>
      <c r="M6" s="1" t="str">
        <f>HYPERLINK("http://e.lanbook.com/books/element.php?pl1_id=80979","http://e.lanbook.com/books/element.php?pl1_id=80979")</f>
        <v>http://e.lanbook.com/books/element.php?pl1_id=80979</v>
      </c>
      <c r="N6" s="1" t="s">
        <v>24</v>
      </c>
      <c r="O6" s="1"/>
      <c r="P6" s="1"/>
    </row>
    <row r="7" spans="1:16" ht="15">
      <c r="A7" s="6">
        <v>6</v>
      </c>
      <c r="B7" s="5">
        <v>80978</v>
      </c>
      <c r="C7" s="1"/>
      <c r="D7" s="1" t="s">
        <v>39</v>
      </c>
      <c r="E7" s="1">
        <v>2015</v>
      </c>
      <c r="F7" s="1" t="s">
        <v>40</v>
      </c>
      <c r="G7" s="1">
        <v>48</v>
      </c>
      <c r="H7" s="1" t="s">
        <v>41</v>
      </c>
      <c r="I7" s="1" t="s">
        <v>22</v>
      </c>
      <c r="J7" s="1"/>
      <c r="K7" s="1" t="s">
        <v>13</v>
      </c>
      <c r="L7" s="1" t="s">
        <v>37</v>
      </c>
      <c r="M7" s="1" t="str">
        <f>HYPERLINK("http://e.lanbook.com/books/element.php?pl1_id=80978","http://e.lanbook.com/books/element.php?pl1_id=80978")</f>
        <v>http://e.lanbook.com/books/element.php?pl1_id=80978</v>
      </c>
      <c r="N7" s="1" t="s">
        <v>24</v>
      </c>
      <c r="O7" s="1"/>
      <c r="P7" s="1"/>
    </row>
    <row r="8" spans="1:16" ht="15">
      <c r="A8" s="6">
        <v>7</v>
      </c>
      <c r="B8" s="5">
        <v>80977</v>
      </c>
      <c r="C8" s="1"/>
      <c r="D8" s="1" t="s">
        <v>42</v>
      </c>
      <c r="E8" s="1">
        <v>2015</v>
      </c>
      <c r="F8" s="1" t="s">
        <v>43</v>
      </c>
      <c r="G8" s="1">
        <v>64</v>
      </c>
      <c r="H8" s="1" t="s">
        <v>44</v>
      </c>
      <c r="I8" s="1" t="s">
        <v>22</v>
      </c>
      <c r="J8" s="1"/>
      <c r="K8" s="1" t="s">
        <v>13</v>
      </c>
      <c r="L8" s="1" t="s">
        <v>37</v>
      </c>
      <c r="M8" s="1" t="str">
        <f>HYPERLINK("http://e.lanbook.com/books/element.php?pl1_id=80977","http://e.lanbook.com/books/element.php?pl1_id=80977")</f>
        <v>http://e.lanbook.com/books/element.php?pl1_id=80977</v>
      </c>
      <c r="N8" s="1" t="s">
        <v>24</v>
      </c>
      <c r="O8" s="1"/>
      <c r="P8" s="1"/>
    </row>
    <row r="9" spans="1:16" ht="15">
      <c r="A9" s="6">
        <v>8</v>
      </c>
      <c r="B9" s="5">
        <v>81582</v>
      </c>
      <c r="C9" s="1"/>
      <c r="D9" s="1" t="s">
        <v>45</v>
      </c>
      <c r="E9" s="1">
        <v>2014</v>
      </c>
      <c r="F9" s="1" t="s">
        <v>46</v>
      </c>
      <c r="G9" s="1">
        <v>278</v>
      </c>
      <c r="H9" s="1"/>
      <c r="I9" s="1" t="s">
        <v>22</v>
      </c>
      <c r="J9" s="1"/>
      <c r="K9" s="1" t="s">
        <v>13</v>
      </c>
      <c r="L9" s="1" t="s">
        <v>47</v>
      </c>
      <c r="M9" s="1" t="str">
        <f>HYPERLINK("http://e.lanbook.com/books/element.php?pl1_id=81582","http://e.lanbook.com/books/element.php?pl1_id=81582")</f>
        <v>http://e.lanbook.com/books/element.php?pl1_id=81582</v>
      </c>
      <c r="N9" s="1" t="s">
        <v>31</v>
      </c>
      <c r="O9" s="1" t="s">
        <v>17</v>
      </c>
      <c r="P9" s="1" t="s">
        <v>48</v>
      </c>
    </row>
    <row r="10" spans="1:16" ht="15">
      <c r="A10" s="6">
        <v>9</v>
      </c>
      <c r="B10" s="5">
        <v>81583</v>
      </c>
      <c r="C10" s="1"/>
      <c r="D10" s="1" t="s">
        <v>49</v>
      </c>
      <c r="E10" s="1">
        <v>2012</v>
      </c>
      <c r="F10" s="1" t="s">
        <v>50</v>
      </c>
      <c r="G10" s="1">
        <v>616</v>
      </c>
      <c r="H10" s="1"/>
      <c r="I10" s="1" t="s">
        <v>22</v>
      </c>
      <c r="J10" s="1"/>
      <c r="K10" s="1" t="s">
        <v>13</v>
      </c>
      <c r="L10" s="1" t="s">
        <v>51</v>
      </c>
      <c r="M10" s="1" t="str">
        <f>HYPERLINK("http://e.lanbook.com/books/element.php?pl1_id=81583","http://e.lanbook.com/books/element.php?pl1_id=81583")</f>
        <v>http://e.lanbook.com/books/element.php?pl1_id=81583</v>
      </c>
      <c r="N10" s="1" t="s">
        <v>31</v>
      </c>
      <c r="O10" s="1"/>
      <c r="P10" s="1"/>
    </row>
    <row r="11" spans="1:16" ht="15">
      <c r="A11" s="6">
        <v>10</v>
      </c>
      <c r="B11" s="5">
        <v>81584</v>
      </c>
      <c r="C11" s="1"/>
      <c r="D11" s="1" t="s">
        <v>52</v>
      </c>
      <c r="E11" s="1">
        <v>2015</v>
      </c>
      <c r="F11" s="1" t="s">
        <v>53</v>
      </c>
      <c r="G11" s="1">
        <v>232</v>
      </c>
      <c r="H11" s="1"/>
      <c r="I11" s="1" t="s">
        <v>22</v>
      </c>
      <c r="J11" s="1"/>
      <c r="K11" s="1" t="s">
        <v>13</v>
      </c>
      <c r="L11" s="1" t="s">
        <v>54</v>
      </c>
      <c r="M11" s="1" t="str">
        <f>HYPERLINK("http://e.lanbook.com/books/element.php?pl1_id=81584","http://e.lanbook.com/books/element.php?pl1_id=81584")</f>
        <v>http://e.lanbook.com/books/element.php?pl1_id=81584</v>
      </c>
      <c r="N11" s="1" t="s">
        <v>31</v>
      </c>
      <c r="O11" s="1"/>
      <c r="P11" s="1"/>
    </row>
    <row r="12" spans="1:16" ht="15">
      <c r="A12" s="6">
        <v>11</v>
      </c>
      <c r="B12" s="5">
        <v>80963</v>
      </c>
      <c r="C12" s="1"/>
      <c r="D12" s="1" t="s">
        <v>55</v>
      </c>
      <c r="E12" s="1">
        <v>2015</v>
      </c>
      <c r="F12" s="1" t="s">
        <v>56</v>
      </c>
      <c r="G12" s="1">
        <v>88</v>
      </c>
      <c r="H12" s="1"/>
      <c r="I12" s="1" t="s">
        <v>22</v>
      </c>
      <c r="J12" s="1"/>
      <c r="K12" s="1" t="s">
        <v>13</v>
      </c>
      <c r="L12" s="1" t="s">
        <v>57</v>
      </c>
      <c r="M12" s="1" t="str">
        <f>HYPERLINK("http://e.lanbook.com/books/element.php?pl1_id=80963","http://e.lanbook.com/books/element.php?pl1_id=80963")</f>
        <v>http://e.lanbook.com/books/element.php?pl1_id=80963</v>
      </c>
      <c r="N12" s="1" t="s">
        <v>24</v>
      </c>
      <c r="O12" s="1"/>
      <c r="P12" s="1"/>
    </row>
    <row r="13" spans="1:16" ht="15">
      <c r="A13" s="6">
        <v>12</v>
      </c>
      <c r="B13" s="5">
        <v>80906</v>
      </c>
      <c r="C13" s="1" t="s">
        <v>58</v>
      </c>
      <c r="D13" s="1" t="s">
        <v>59</v>
      </c>
      <c r="E13" s="1">
        <v>2013</v>
      </c>
      <c r="F13" s="1" t="s">
        <v>60</v>
      </c>
      <c r="G13" s="1">
        <v>132</v>
      </c>
      <c r="H13" s="1" t="s">
        <v>38</v>
      </c>
      <c r="I13" s="1" t="s">
        <v>22</v>
      </c>
      <c r="J13" s="1"/>
      <c r="K13" s="1" t="s">
        <v>13</v>
      </c>
      <c r="L13" s="1" t="s">
        <v>61</v>
      </c>
      <c r="M13" s="1" t="str">
        <f>HYPERLINK("http://e.lanbook.com/books/element.php?pl1_id=80906","http://e.lanbook.com/books/element.php?pl1_id=80906")</f>
        <v>http://e.lanbook.com/books/element.php?pl1_id=80906</v>
      </c>
      <c r="N13" s="1" t="s">
        <v>24</v>
      </c>
      <c r="O13" s="1"/>
      <c r="P13" s="1"/>
    </row>
    <row r="14" spans="1:16" ht="15">
      <c r="A14" s="6">
        <v>13</v>
      </c>
      <c r="B14" s="5">
        <v>80942</v>
      </c>
      <c r="C14" s="1" t="s">
        <v>58</v>
      </c>
      <c r="D14" s="1" t="s">
        <v>62</v>
      </c>
      <c r="E14" s="1">
        <v>2013</v>
      </c>
      <c r="F14" s="1" t="s">
        <v>63</v>
      </c>
      <c r="G14" s="1">
        <v>180</v>
      </c>
      <c r="H14" s="1" t="s">
        <v>65</v>
      </c>
      <c r="I14" s="1" t="s">
        <v>22</v>
      </c>
      <c r="J14" s="1"/>
      <c r="K14" s="1" t="s">
        <v>13</v>
      </c>
      <c r="L14" s="1" t="s">
        <v>64</v>
      </c>
      <c r="M14" s="1" t="str">
        <f>HYPERLINK("http://e.lanbook.com/books/element.php?pl1_id=80942","http://e.lanbook.com/books/element.php?pl1_id=80942")</f>
        <v>http://e.lanbook.com/books/element.php?pl1_id=80942</v>
      </c>
      <c r="N14" s="1" t="s">
        <v>24</v>
      </c>
      <c r="O14" s="1"/>
      <c r="P14" s="1"/>
    </row>
    <row r="15" spans="1:16" ht="15">
      <c r="A15" s="6">
        <v>14</v>
      </c>
      <c r="B15" s="5">
        <v>80961</v>
      </c>
      <c r="C15" s="1" t="s">
        <v>58</v>
      </c>
      <c r="D15" s="1" t="s">
        <v>66</v>
      </c>
      <c r="E15" s="1">
        <v>2013</v>
      </c>
      <c r="F15" s="1" t="s">
        <v>67</v>
      </c>
      <c r="G15" s="1">
        <v>208</v>
      </c>
      <c r="H15" s="1"/>
      <c r="I15" s="1" t="s">
        <v>22</v>
      </c>
      <c r="J15" s="1"/>
      <c r="K15" s="1" t="s">
        <v>13</v>
      </c>
      <c r="L15" s="1" t="s">
        <v>57</v>
      </c>
      <c r="M15" s="1" t="str">
        <f>HYPERLINK("http://e.lanbook.com/books/element.php?pl1_id=80961","http://e.lanbook.com/books/element.php?pl1_id=80961")</f>
        <v>http://e.lanbook.com/books/element.php?pl1_id=80961</v>
      </c>
      <c r="N15" s="1" t="s">
        <v>24</v>
      </c>
      <c r="O15" s="1"/>
      <c r="P15" s="1"/>
    </row>
    <row r="16" spans="1:16" ht="15">
      <c r="A16" s="6">
        <v>15</v>
      </c>
      <c r="B16" s="5">
        <v>81551</v>
      </c>
      <c r="C16" s="1" t="s">
        <v>68</v>
      </c>
      <c r="D16" s="1" t="s">
        <v>69</v>
      </c>
      <c r="E16" s="1">
        <v>2012</v>
      </c>
      <c r="F16" s="1" t="s">
        <v>70</v>
      </c>
      <c r="G16" s="1">
        <v>146</v>
      </c>
      <c r="H16" s="1"/>
      <c r="I16" s="1" t="s">
        <v>22</v>
      </c>
      <c r="J16" s="1"/>
      <c r="K16" s="1" t="s">
        <v>13</v>
      </c>
      <c r="L16" s="1" t="s">
        <v>71</v>
      </c>
      <c r="M16" s="1" t="str">
        <f>HYPERLINK("http://e.lanbook.com/books/element.php?pl1_id=81551","http://e.lanbook.com/books/element.php?pl1_id=81551")</f>
        <v>http://e.lanbook.com/books/element.php?pl1_id=81551</v>
      </c>
      <c r="N16" s="1" t="s">
        <v>24</v>
      </c>
      <c r="O16" s="1" t="s">
        <v>17</v>
      </c>
      <c r="P16" s="1" t="s">
        <v>48</v>
      </c>
    </row>
    <row r="17" spans="1:16" ht="15">
      <c r="A17" s="6">
        <v>16</v>
      </c>
      <c r="B17" s="5">
        <v>81587</v>
      </c>
      <c r="C17" s="1" t="s">
        <v>72</v>
      </c>
      <c r="D17" s="1" t="s">
        <v>73</v>
      </c>
      <c r="E17" s="1">
        <v>2015</v>
      </c>
      <c r="F17" s="1" t="s">
        <v>74</v>
      </c>
      <c r="G17" s="1">
        <v>272</v>
      </c>
      <c r="H17" s="1"/>
      <c r="I17" s="1" t="s">
        <v>22</v>
      </c>
      <c r="J17" s="1"/>
      <c r="K17" s="1" t="s">
        <v>13</v>
      </c>
      <c r="L17" s="1" t="s">
        <v>75</v>
      </c>
      <c r="M17" s="1" t="str">
        <f>HYPERLINK("http://e.lanbook.com/books/element.php?pl1_id=81587","http://e.lanbook.com/books/element.php?pl1_id=81587")</f>
        <v>http://e.lanbook.com/books/element.php?pl1_id=81587</v>
      </c>
      <c r="N17" s="1" t="s">
        <v>24</v>
      </c>
      <c r="O17" s="1"/>
      <c r="P17" s="1" t="s">
        <v>48</v>
      </c>
    </row>
    <row r="18" spans="1:16" ht="15">
      <c r="A18" s="6">
        <v>17</v>
      </c>
      <c r="B18" s="5">
        <v>81529</v>
      </c>
      <c r="C18" s="1" t="s">
        <v>76</v>
      </c>
      <c r="D18" s="1" t="s">
        <v>77</v>
      </c>
      <c r="E18" s="1">
        <v>2012</v>
      </c>
      <c r="F18" s="1" t="s">
        <v>78</v>
      </c>
      <c r="G18" s="1">
        <v>116</v>
      </c>
      <c r="H18" s="1"/>
      <c r="I18" s="1" t="s">
        <v>22</v>
      </c>
      <c r="J18" s="1"/>
      <c r="K18" s="1" t="s">
        <v>13</v>
      </c>
      <c r="L18" s="1" t="s">
        <v>79</v>
      </c>
      <c r="M18" s="1" t="str">
        <f>HYPERLINK("http://e.lanbook.com/books/element.php?pl1_id=81529","http://e.lanbook.com/books/element.php?pl1_id=81529")</f>
        <v>http://e.lanbook.com/books/element.php?pl1_id=81529</v>
      </c>
      <c r="N18" s="1" t="s">
        <v>24</v>
      </c>
      <c r="O18" s="1"/>
      <c r="P18" s="1"/>
    </row>
    <row r="19" spans="1:16" ht="15">
      <c r="A19" s="6">
        <v>18</v>
      </c>
      <c r="B19" s="5">
        <v>81549</v>
      </c>
      <c r="C19" s="1" t="s">
        <v>80</v>
      </c>
      <c r="D19" s="1" t="s">
        <v>81</v>
      </c>
      <c r="E19" s="1">
        <v>2013</v>
      </c>
      <c r="F19" s="1" t="s">
        <v>82</v>
      </c>
      <c r="G19" s="1">
        <v>232</v>
      </c>
      <c r="H19" s="1"/>
      <c r="I19" s="1" t="s">
        <v>22</v>
      </c>
      <c r="J19" s="1"/>
      <c r="K19" s="1" t="s">
        <v>13</v>
      </c>
      <c r="L19" s="1" t="s">
        <v>83</v>
      </c>
      <c r="M19" s="1" t="str">
        <f>HYPERLINK("http://e.lanbook.com/books/element.php?pl1_id=81549","http://e.lanbook.com/books/element.php?pl1_id=81549")</f>
        <v>http://e.lanbook.com/books/element.php?pl1_id=81549</v>
      </c>
      <c r="N19" s="1" t="s">
        <v>24</v>
      </c>
      <c r="O19" s="1" t="s">
        <v>17</v>
      </c>
      <c r="P19" s="1" t="s">
        <v>48</v>
      </c>
    </row>
    <row r="20" spans="1:16" ht="15">
      <c r="A20" s="6">
        <v>19</v>
      </c>
      <c r="B20" s="5">
        <v>81554</v>
      </c>
      <c r="C20" s="1" t="s">
        <v>84</v>
      </c>
      <c r="D20" s="1" t="s">
        <v>85</v>
      </c>
      <c r="E20" s="1">
        <v>2012</v>
      </c>
      <c r="F20" s="1" t="s">
        <v>86</v>
      </c>
      <c r="G20" s="1">
        <v>144</v>
      </c>
      <c r="H20" s="1"/>
      <c r="I20" s="1" t="s">
        <v>22</v>
      </c>
      <c r="J20" s="1"/>
      <c r="K20" s="1" t="s">
        <v>13</v>
      </c>
      <c r="L20" s="1" t="s">
        <v>87</v>
      </c>
      <c r="M20" s="1" t="str">
        <f>HYPERLINK("http://e.lanbook.com/books/element.php?pl1_id=81554","http://e.lanbook.com/books/element.php?pl1_id=81554")</f>
        <v>http://e.lanbook.com/books/element.php?pl1_id=81554</v>
      </c>
      <c r="N20" s="1" t="s">
        <v>24</v>
      </c>
      <c r="O20" s="1" t="s">
        <v>17</v>
      </c>
      <c r="P20" s="1" t="s">
        <v>48</v>
      </c>
    </row>
    <row r="21" spans="1:16" ht="15">
      <c r="A21" s="6">
        <v>20</v>
      </c>
      <c r="B21" s="5">
        <v>81555</v>
      </c>
      <c r="C21" s="1" t="s">
        <v>88</v>
      </c>
      <c r="D21" s="1" t="s">
        <v>89</v>
      </c>
      <c r="E21" s="1">
        <v>2012</v>
      </c>
      <c r="F21" s="1" t="s">
        <v>90</v>
      </c>
      <c r="G21" s="1">
        <v>96</v>
      </c>
      <c r="H21" s="1"/>
      <c r="I21" s="1" t="s">
        <v>22</v>
      </c>
      <c r="J21" s="1" t="s">
        <v>91</v>
      </c>
      <c r="K21" s="1" t="s">
        <v>13</v>
      </c>
      <c r="L21" s="1" t="s">
        <v>92</v>
      </c>
      <c r="M21" s="1" t="str">
        <f>HYPERLINK("http://e.lanbook.com/books/element.php?pl1_id=81555","http://e.lanbook.com/books/element.php?pl1_id=81555")</f>
        <v>http://e.lanbook.com/books/element.php?pl1_id=81555</v>
      </c>
      <c r="N21" s="1" t="s">
        <v>24</v>
      </c>
      <c r="O21" s="1" t="s">
        <v>17</v>
      </c>
      <c r="P21" s="1" t="s">
        <v>48</v>
      </c>
    </row>
    <row r="22" spans="1:16" ht="15">
      <c r="A22" s="6">
        <v>21</v>
      </c>
      <c r="B22" s="5">
        <v>80910</v>
      </c>
      <c r="C22" s="1" t="s">
        <v>93</v>
      </c>
      <c r="D22" s="1" t="s">
        <v>94</v>
      </c>
      <c r="E22" s="1">
        <v>2009</v>
      </c>
      <c r="F22" s="1" t="s">
        <v>95</v>
      </c>
      <c r="G22" s="1">
        <v>252</v>
      </c>
      <c r="H22" s="1"/>
      <c r="I22" s="1" t="s">
        <v>22</v>
      </c>
      <c r="J22" s="1"/>
      <c r="K22" s="1" t="s">
        <v>13</v>
      </c>
      <c r="L22" s="1" t="s">
        <v>96</v>
      </c>
      <c r="M22" s="1" t="str">
        <f>HYPERLINK("http://e.lanbook.com/books/element.php?pl1_id=80910","http://e.lanbook.com/books/element.php?pl1_id=80910")</f>
        <v>http://e.lanbook.com/books/element.php?pl1_id=80910</v>
      </c>
      <c r="N22" s="1" t="s">
        <v>24</v>
      </c>
      <c r="O22" s="1"/>
      <c r="P22" s="1" t="s">
        <v>48</v>
      </c>
    </row>
    <row r="23" spans="1:16" ht="15">
      <c r="A23" s="6">
        <v>22</v>
      </c>
      <c r="B23" s="5">
        <v>81531</v>
      </c>
      <c r="C23" s="1" t="s">
        <v>93</v>
      </c>
      <c r="D23" s="1" t="s">
        <v>97</v>
      </c>
      <c r="E23" s="1">
        <v>2015</v>
      </c>
      <c r="F23" s="1" t="s">
        <v>98</v>
      </c>
      <c r="G23" s="1">
        <v>132</v>
      </c>
      <c r="H23" s="1" t="s">
        <v>16</v>
      </c>
      <c r="I23" s="1" t="s">
        <v>22</v>
      </c>
      <c r="J23" s="1"/>
      <c r="K23" s="1" t="s">
        <v>13</v>
      </c>
      <c r="L23" s="1" t="s">
        <v>99</v>
      </c>
      <c r="M23" s="1" t="str">
        <f>HYPERLINK("http://e.lanbook.com/books/element.php?pl1_id=81531","http://e.lanbook.com/books/element.php?pl1_id=81531")</f>
        <v>http://e.lanbook.com/books/element.php?pl1_id=81531</v>
      </c>
      <c r="N23" s="1" t="s">
        <v>24</v>
      </c>
      <c r="O23" s="1"/>
      <c r="P23" s="1"/>
    </row>
    <row r="24" spans="1:16" ht="15">
      <c r="A24" s="6">
        <v>23</v>
      </c>
      <c r="B24" s="5">
        <v>81556</v>
      </c>
      <c r="C24" s="1" t="s">
        <v>100</v>
      </c>
      <c r="D24" s="1" t="s">
        <v>101</v>
      </c>
      <c r="E24" s="1">
        <v>2014</v>
      </c>
      <c r="F24" s="1" t="s">
        <v>102</v>
      </c>
      <c r="G24" s="1">
        <v>198</v>
      </c>
      <c r="H24" s="1"/>
      <c r="I24" s="1" t="s">
        <v>22</v>
      </c>
      <c r="J24" s="1"/>
      <c r="K24" s="1" t="s">
        <v>13</v>
      </c>
      <c r="L24" s="1" t="s">
        <v>103</v>
      </c>
      <c r="M24" s="1" t="str">
        <f>HYPERLINK("http://e.lanbook.com/books/element.php?pl1_id=81556","http://e.lanbook.com/books/element.php?pl1_id=81556")</f>
        <v>http://e.lanbook.com/books/element.php?pl1_id=81556</v>
      </c>
      <c r="N24" s="1" t="s">
        <v>24</v>
      </c>
      <c r="O24" s="1" t="s">
        <v>17</v>
      </c>
      <c r="P24" s="1" t="s">
        <v>48</v>
      </c>
    </row>
    <row r="25" spans="1:16" ht="15">
      <c r="A25" s="6">
        <v>24</v>
      </c>
      <c r="B25" s="5">
        <v>80913</v>
      </c>
      <c r="C25" s="1" t="s">
        <v>104</v>
      </c>
      <c r="D25" s="1" t="s">
        <v>105</v>
      </c>
      <c r="E25" s="1">
        <v>2006</v>
      </c>
      <c r="F25" s="1" t="s">
        <v>106</v>
      </c>
      <c r="G25" s="1">
        <v>97</v>
      </c>
      <c r="H25" s="1" t="s">
        <v>108</v>
      </c>
      <c r="I25" s="1" t="s">
        <v>22</v>
      </c>
      <c r="J25" s="1"/>
      <c r="K25" s="1" t="s">
        <v>13</v>
      </c>
      <c r="L25" s="1" t="s">
        <v>107</v>
      </c>
      <c r="M25" s="1" t="str">
        <f>HYPERLINK("http://e.lanbook.com/books/element.php?pl1_id=80913","http://e.lanbook.com/books/element.php?pl1_id=80913")</f>
        <v>http://e.lanbook.com/books/element.php?pl1_id=80913</v>
      </c>
      <c r="N25" s="1" t="s">
        <v>24</v>
      </c>
      <c r="O25" s="1"/>
      <c r="P25" s="1" t="s">
        <v>48</v>
      </c>
    </row>
    <row r="26" spans="1:16" ht="15">
      <c r="A26" s="6">
        <v>25</v>
      </c>
      <c r="B26" s="5">
        <v>80912</v>
      </c>
      <c r="C26" s="1" t="s">
        <v>109</v>
      </c>
      <c r="D26" s="1" t="s">
        <v>110</v>
      </c>
      <c r="E26" s="1">
        <v>2005</v>
      </c>
      <c r="F26" s="1" t="s">
        <v>111</v>
      </c>
      <c r="G26" s="1">
        <v>224</v>
      </c>
      <c r="H26" s="1"/>
      <c r="I26" s="1" t="s">
        <v>22</v>
      </c>
      <c r="J26" s="1"/>
      <c r="K26" s="1" t="s">
        <v>13</v>
      </c>
      <c r="L26" s="1" t="s">
        <v>112</v>
      </c>
      <c r="M26" s="1" t="str">
        <f>HYPERLINK("http://e.lanbook.com/books/element.php?pl1_id=80912","http://e.lanbook.com/books/element.php?pl1_id=80912")</f>
        <v>http://e.lanbook.com/books/element.php?pl1_id=80912</v>
      </c>
      <c r="N26" s="1" t="s">
        <v>24</v>
      </c>
      <c r="O26" s="1" t="s">
        <v>17</v>
      </c>
      <c r="P26" s="1" t="s">
        <v>48</v>
      </c>
    </row>
    <row r="27" spans="1:16" ht="15">
      <c r="A27" s="6">
        <v>26</v>
      </c>
      <c r="B27" s="5">
        <v>81574</v>
      </c>
      <c r="C27" s="1" t="s">
        <v>113</v>
      </c>
      <c r="D27" s="1" t="s">
        <v>114</v>
      </c>
      <c r="E27" s="1">
        <v>2015</v>
      </c>
      <c r="F27" s="1" t="s">
        <v>115</v>
      </c>
      <c r="G27" s="1">
        <v>140</v>
      </c>
      <c r="H27" s="1"/>
      <c r="I27" s="1" t="s">
        <v>22</v>
      </c>
      <c r="J27" s="1"/>
      <c r="K27" s="1" t="s">
        <v>13</v>
      </c>
      <c r="L27" s="1" t="s">
        <v>116</v>
      </c>
      <c r="M27" s="1" t="str">
        <f>HYPERLINK("http://e.lanbook.com/books/element.php?pl1_id=81574","http://e.lanbook.com/books/element.php?pl1_id=81574")</f>
        <v>http://e.lanbook.com/books/element.php?pl1_id=81574</v>
      </c>
      <c r="N27" s="1" t="s">
        <v>24</v>
      </c>
      <c r="O27" s="1" t="s">
        <v>17</v>
      </c>
      <c r="P27" s="1"/>
    </row>
    <row r="28" spans="1:16" ht="15">
      <c r="A28" s="6">
        <v>27</v>
      </c>
      <c r="B28" s="5">
        <v>81530</v>
      </c>
      <c r="C28" s="1" t="s">
        <v>117</v>
      </c>
      <c r="D28" s="1" t="s">
        <v>118</v>
      </c>
      <c r="E28" s="1">
        <v>2002</v>
      </c>
      <c r="F28" s="1" t="s">
        <v>119</v>
      </c>
      <c r="G28" s="1">
        <v>116</v>
      </c>
      <c r="H28" s="1"/>
      <c r="I28" s="1" t="s">
        <v>22</v>
      </c>
      <c r="J28" s="1"/>
      <c r="K28" s="1" t="s">
        <v>13</v>
      </c>
      <c r="L28" s="1" t="s">
        <v>120</v>
      </c>
      <c r="M28" s="1" t="str">
        <f>HYPERLINK("http://e.lanbook.com/books/element.php?pl1_id=81530","http://e.lanbook.com/books/element.php?pl1_id=81530")</f>
        <v>http://e.lanbook.com/books/element.php?pl1_id=81530</v>
      </c>
      <c r="N28" s="1" t="s">
        <v>24</v>
      </c>
      <c r="O28" s="1"/>
      <c r="P28" s="1"/>
    </row>
    <row r="29" spans="1:16" ht="15">
      <c r="A29" s="6">
        <v>28</v>
      </c>
      <c r="B29" s="5">
        <v>81590</v>
      </c>
      <c r="C29" s="1" t="s">
        <v>121</v>
      </c>
      <c r="D29" s="1" t="s">
        <v>122</v>
      </c>
      <c r="E29" s="1">
        <v>2011</v>
      </c>
      <c r="F29" s="1" t="s">
        <v>123</v>
      </c>
      <c r="G29" s="1">
        <v>96</v>
      </c>
      <c r="H29" s="1" t="s">
        <v>16</v>
      </c>
      <c r="I29" s="1" t="s">
        <v>22</v>
      </c>
      <c r="J29" s="1"/>
      <c r="K29" s="1" t="s">
        <v>13</v>
      </c>
      <c r="L29" s="1" t="s">
        <v>124</v>
      </c>
      <c r="M29" s="1" t="str">
        <f>HYPERLINK("http://e.lanbook.com/books/element.php?pl1_id=81590","http://e.lanbook.com/books/element.php?pl1_id=81590")</f>
        <v>http://e.lanbook.com/books/element.php?pl1_id=81590</v>
      </c>
      <c r="N29" s="1" t="s">
        <v>24</v>
      </c>
      <c r="O29" s="1"/>
      <c r="P29" s="1" t="s">
        <v>48</v>
      </c>
    </row>
    <row r="30" spans="1:16" ht="15">
      <c r="A30" s="6">
        <v>29</v>
      </c>
      <c r="B30" s="5">
        <v>80914</v>
      </c>
      <c r="C30" s="1" t="s">
        <v>125</v>
      </c>
      <c r="D30" s="1" t="s">
        <v>126</v>
      </c>
      <c r="E30" s="1">
        <v>2012</v>
      </c>
      <c r="F30" s="1" t="s">
        <v>127</v>
      </c>
      <c r="G30" s="1">
        <v>104</v>
      </c>
      <c r="H30" s="1"/>
      <c r="I30" s="1" t="s">
        <v>22</v>
      </c>
      <c r="J30" s="1"/>
      <c r="K30" s="1" t="s">
        <v>13</v>
      </c>
      <c r="L30" s="1" t="s">
        <v>128</v>
      </c>
      <c r="M30" s="1" t="str">
        <f>HYPERLINK("http://e.lanbook.com/books/element.php?pl1_id=80914","http://e.lanbook.com/books/element.php?pl1_id=80914")</f>
        <v>http://e.lanbook.com/books/element.php?pl1_id=80914</v>
      </c>
      <c r="N30" s="1" t="s">
        <v>24</v>
      </c>
      <c r="O30" s="1" t="s">
        <v>17</v>
      </c>
      <c r="P30" s="1" t="s">
        <v>129</v>
      </c>
    </row>
    <row r="31" spans="1:16" ht="15">
      <c r="A31" s="6">
        <v>30</v>
      </c>
      <c r="B31" s="5">
        <v>80937</v>
      </c>
      <c r="C31" s="1" t="s">
        <v>130</v>
      </c>
      <c r="D31" s="1" t="s">
        <v>131</v>
      </c>
      <c r="E31" s="1">
        <v>2010</v>
      </c>
      <c r="F31" s="1" t="s">
        <v>132</v>
      </c>
      <c r="G31" s="1">
        <v>64</v>
      </c>
      <c r="H31" s="1"/>
      <c r="I31" s="1" t="s">
        <v>22</v>
      </c>
      <c r="J31" s="1"/>
      <c r="K31" s="1" t="s">
        <v>13</v>
      </c>
      <c r="L31" s="1" t="s">
        <v>133</v>
      </c>
      <c r="M31" s="1" t="str">
        <f>HYPERLINK("http://e.lanbook.com/books/element.php?pl1_id=80937","http://e.lanbook.com/books/element.php?pl1_id=80937")</f>
        <v>http://e.lanbook.com/books/element.php?pl1_id=80937</v>
      </c>
      <c r="N31" s="1" t="s">
        <v>134</v>
      </c>
      <c r="O31" s="1"/>
      <c r="P31" s="1"/>
    </row>
    <row r="32" spans="1:16" ht="15">
      <c r="A32" s="6">
        <v>31</v>
      </c>
      <c r="B32" s="5">
        <v>80909</v>
      </c>
      <c r="C32" s="1" t="s">
        <v>135</v>
      </c>
      <c r="D32" s="1" t="s">
        <v>136</v>
      </c>
      <c r="E32" s="1">
        <v>2015</v>
      </c>
      <c r="F32" s="1" t="s">
        <v>137</v>
      </c>
      <c r="G32" s="1">
        <v>448</v>
      </c>
      <c r="H32" s="1" t="s">
        <v>16</v>
      </c>
      <c r="I32" s="1" t="s">
        <v>22</v>
      </c>
      <c r="J32" s="1"/>
      <c r="K32" s="1" t="s">
        <v>13</v>
      </c>
      <c r="L32" s="1" t="s">
        <v>138</v>
      </c>
      <c r="M32" s="1" t="str">
        <f>HYPERLINK("http://e.lanbook.com/books/element.php?pl1_id=80909","http://e.lanbook.com/books/element.php?pl1_id=80909")</f>
        <v>http://e.lanbook.com/books/element.php?pl1_id=80909</v>
      </c>
      <c r="N32" s="1" t="s">
        <v>139</v>
      </c>
      <c r="O32" s="1" t="s">
        <v>17</v>
      </c>
      <c r="P32" s="1" t="s">
        <v>48</v>
      </c>
    </row>
    <row r="33" spans="1:16" ht="15">
      <c r="A33" s="6">
        <v>32</v>
      </c>
      <c r="B33" s="5">
        <v>80921</v>
      </c>
      <c r="C33" s="1" t="s">
        <v>140</v>
      </c>
      <c r="D33" s="1" t="s">
        <v>141</v>
      </c>
      <c r="E33" s="1">
        <v>2008</v>
      </c>
      <c r="F33" s="1" t="s">
        <v>142</v>
      </c>
      <c r="G33" s="1">
        <v>60</v>
      </c>
      <c r="H33" s="1"/>
      <c r="I33" s="1" t="s">
        <v>22</v>
      </c>
      <c r="J33" s="1"/>
      <c r="K33" s="1" t="s">
        <v>13</v>
      </c>
      <c r="L33" s="1" t="s">
        <v>143</v>
      </c>
      <c r="M33" s="1" t="str">
        <f>HYPERLINK("http://e.lanbook.com/books/element.php?pl1_id=80921","http://e.lanbook.com/books/element.php?pl1_id=80921")</f>
        <v>http://e.lanbook.com/books/element.php?pl1_id=80921</v>
      </c>
      <c r="N33" s="1" t="s">
        <v>24</v>
      </c>
      <c r="O33" s="1"/>
      <c r="P33" s="1"/>
    </row>
    <row r="34" spans="1:16" ht="15">
      <c r="A34" s="6">
        <v>33</v>
      </c>
      <c r="B34" s="5">
        <v>80915</v>
      </c>
      <c r="C34" s="1" t="s">
        <v>144</v>
      </c>
      <c r="D34" s="1" t="s">
        <v>145</v>
      </c>
      <c r="E34" s="1">
        <v>2013</v>
      </c>
      <c r="F34" s="1" t="s">
        <v>146</v>
      </c>
      <c r="G34" s="1">
        <v>660</v>
      </c>
      <c r="H34" s="1"/>
      <c r="I34" s="1" t="s">
        <v>22</v>
      </c>
      <c r="J34" s="1"/>
      <c r="K34" s="1" t="s">
        <v>13</v>
      </c>
      <c r="L34" s="1" t="s">
        <v>147</v>
      </c>
      <c r="M34" s="1" t="str">
        <f>HYPERLINK("http://e.lanbook.com/books/element.php?pl1_id=80915","http://e.lanbook.com/books/element.php?pl1_id=80915")</f>
        <v>http://e.lanbook.com/books/element.php?pl1_id=80915</v>
      </c>
      <c r="N34" s="1" t="s">
        <v>148</v>
      </c>
      <c r="O34" s="1"/>
      <c r="P34" s="1" t="s">
        <v>19</v>
      </c>
    </row>
    <row r="35" spans="1:16" ht="15">
      <c r="A35" s="6">
        <v>34</v>
      </c>
      <c r="B35" s="5">
        <v>81547</v>
      </c>
      <c r="C35" s="1" t="s">
        <v>149</v>
      </c>
      <c r="D35" s="1" t="s">
        <v>150</v>
      </c>
      <c r="E35" s="1">
        <v>2012</v>
      </c>
      <c r="F35" s="1" t="s">
        <v>151</v>
      </c>
      <c r="G35" s="1">
        <v>72</v>
      </c>
      <c r="H35" s="1"/>
      <c r="I35" s="1" t="s">
        <v>22</v>
      </c>
      <c r="J35" s="1" t="s">
        <v>91</v>
      </c>
      <c r="K35" s="1" t="s">
        <v>13</v>
      </c>
      <c r="L35" s="1" t="s">
        <v>152</v>
      </c>
      <c r="M35" s="1" t="str">
        <f>HYPERLINK("http://e.lanbook.com/books/element.php?pl1_id=81547","http://e.lanbook.com/books/element.php?pl1_id=81547")</f>
        <v>http://e.lanbook.com/books/element.php?pl1_id=81547</v>
      </c>
      <c r="N35" s="1" t="s">
        <v>24</v>
      </c>
      <c r="O35" s="1" t="s">
        <v>17</v>
      </c>
      <c r="P35" s="1" t="s">
        <v>48</v>
      </c>
    </row>
    <row r="36" spans="1:16" ht="15">
      <c r="A36" s="6">
        <v>35</v>
      </c>
      <c r="B36" s="5">
        <v>81548</v>
      </c>
      <c r="C36" s="1" t="s">
        <v>149</v>
      </c>
      <c r="D36" s="1" t="s">
        <v>153</v>
      </c>
      <c r="E36" s="1">
        <v>2012</v>
      </c>
      <c r="F36" s="1" t="s">
        <v>154</v>
      </c>
      <c r="G36" s="1">
        <v>136</v>
      </c>
      <c r="H36" s="1"/>
      <c r="I36" s="1" t="s">
        <v>22</v>
      </c>
      <c r="J36" s="1" t="s">
        <v>91</v>
      </c>
      <c r="K36" s="1" t="s">
        <v>13</v>
      </c>
      <c r="L36" s="1" t="s">
        <v>155</v>
      </c>
      <c r="M36" s="1" t="str">
        <f>HYPERLINK("http://e.lanbook.com/books/element.php?pl1_id=81548","http://e.lanbook.com/books/element.php?pl1_id=81548")</f>
        <v>http://e.lanbook.com/books/element.php?pl1_id=81548</v>
      </c>
      <c r="N36" s="1" t="s">
        <v>24</v>
      </c>
      <c r="O36" s="1" t="s">
        <v>17</v>
      </c>
      <c r="P36" s="1" t="s">
        <v>48</v>
      </c>
    </row>
    <row r="37" spans="1:16" ht="15">
      <c r="A37" s="6">
        <v>36</v>
      </c>
      <c r="B37" s="5">
        <v>80971</v>
      </c>
      <c r="C37" s="1" t="s">
        <v>156</v>
      </c>
      <c r="D37" s="1" t="s">
        <v>157</v>
      </c>
      <c r="E37" s="1">
        <v>2015</v>
      </c>
      <c r="F37" s="1" t="s">
        <v>158</v>
      </c>
      <c r="G37" s="1">
        <v>52</v>
      </c>
      <c r="H37" s="1" t="s">
        <v>44</v>
      </c>
      <c r="I37" s="1" t="s">
        <v>22</v>
      </c>
      <c r="J37" s="1"/>
      <c r="K37" s="1" t="s">
        <v>13</v>
      </c>
      <c r="L37" s="1" t="s">
        <v>159</v>
      </c>
      <c r="M37" s="1" t="str">
        <f>HYPERLINK("http://e.lanbook.com/books/element.php?pl1_id=80971","http://e.lanbook.com/books/element.php?pl1_id=80971")</f>
        <v>http://e.lanbook.com/books/element.php?pl1_id=80971</v>
      </c>
      <c r="N37" s="1" t="s">
        <v>24</v>
      </c>
      <c r="O37" s="1"/>
      <c r="P37" s="1"/>
    </row>
    <row r="38" spans="1:16" ht="15">
      <c r="A38" s="6">
        <v>37</v>
      </c>
      <c r="B38" s="5">
        <v>81525</v>
      </c>
      <c r="C38" s="1" t="s">
        <v>160</v>
      </c>
      <c r="D38" s="1" t="s">
        <v>161</v>
      </c>
      <c r="E38" s="1">
        <v>2016</v>
      </c>
      <c r="F38" s="1" t="s">
        <v>162</v>
      </c>
      <c r="G38" s="1">
        <v>416</v>
      </c>
      <c r="H38" s="1" t="s">
        <v>38</v>
      </c>
      <c r="I38" s="1" t="s">
        <v>22</v>
      </c>
      <c r="J38" s="1"/>
      <c r="K38" s="1" t="s">
        <v>13</v>
      </c>
      <c r="L38" s="1" t="s">
        <v>163</v>
      </c>
      <c r="M38" s="1" t="str">
        <f>HYPERLINK("http://e.lanbook.com/books/element.php?pl1_id=81525","http://e.lanbook.com/books/element.php?pl1_id=81525")</f>
        <v>http://e.lanbook.com/books/element.php?pl1_id=81525</v>
      </c>
      <c r="N38" s="1" t="s">
        <v>24</v>
      </c>
      <c r="O38" s="1"/>
      <c r="P38" s="1" t="s">
        <v>48</v>
      </c>
    </row>
    <row r="39" spans="1:16" ht="15">
      <c r="A39" s="6">
        <v>38</v>
      </c>
      <c r="B39" s="5">
        <v>81524</v>
      </c>
      <c r="C39" s="1" t="s">
        <v>160</v>
      </c>
      <c r="D39" s="1" t="s">
        <v>164</v>
      </c>
      <c r="E39" s="1">
        <v>2016</v>
      </c>
      <c r="F39" s="1" t="s">
        <v>165</v>
      </c>
      <c r="G39" s="1">
        <v>424</v>
      </c>
      <c r="H39" s="1" t="s">
        <v>167</v>
      </c>
      <c r="I39" s="1" t="s">
        <v>22</v>
      </c>
      <c r="J39" s="1"/>
      <c r="K39" s="1" t="s">
        <v>13</v>
      </c>
      <c r="L39" s="1" t="s">
        <v>166</v>
      </c>
      <c r="M39" s="1" t="str">
        <f>HYPERLINK("http://e.lanbook.com/books/element.php?pl1_id=81524","http://e.lanbook.com/books/element.php?pl1_id=81524")</f>
        <v>http://e.lanbook.com/books/element.php?pl1_id=81524</v>
      </c>
      <c r="N39" s="1" t="s">
        <v>24</v>
      </c>
      <c r="O39" s="1"/>
      <c r="P39" s="1"/>
    </row>
    <row r="40" spans="1:16" ht="15">
      <c r="A40" s="6">
        <v>39</v>
      </c>
      <c r="B40" s="5">
        <v>80917</v>
      </c>
      <c r="C40" s="1" t="s">
        <v>168</v>
      </c>
      <c r="D40" s="1" t="s">
        <v>169</v>
      </c>
      <c r="E40" s="1">
        <v>2011</v>
      </c>
      <c r="F40" s="1" t="s">
        <v>170</v>
      </c>
      <c r="G40" s="1">
        <v>112</v>
      </c>
      <c r="H40" s="1" t="s">
        <v>44</v>
      </c>
      <c r="I40" s="1" t="s">
        <v>22</v>
      </c>
      <c r="J40" s="1"/>
      <c r="K40" s="1" t="s">
        <v>13</v>
      </c>
      <c r="L40" s="1" t="s">
        <v>171</v>
      </c>
      <c r="M40" s="1" t="str">
        <f>HYPERLINK("http://e.lanbook.com/books/element.php?pl1_id=80917","http://e.lanbook.com/books/element.php?pl1_id=80917")</f>
        <v>http://e.lanbook.com/books/element.php?pl1_id=80917</v>
      </c>
      <c r="N40" s="1" t="s">
        <v>24</v>
      </c>
      <c r="O40" s="1" t="s">
        <v>18</v>
      </c>
      <c r="P40" s="1"/>
    </row>
    <row r="41" spans="1:16" ht="15">
      <c r="A41" s="6">
        <v>40</v>
      </c>
      <c r="B41" s="5">
        <v>80919</v>
      </c>
      <c r="C41" s="1" t="s">
        <v>168</v>
      </c>
      <c r="D41" s="1" t="s">
        <v>172</v>
      </c>
      <c r="E41" s="1">
        <v>2011</v>
      </c>
      <c r="F41" s="1" t="s">
        <v>173</v>
      </c>
      <c r="G41" s="1">
        <v>124</v>
      </c>
      <c r="H41" s="1" t="s">
        <v>16</v>
      </c>
      <c r="I41" s="1" t="s">
        <v>22</v>
      </c>
      <c r="J41" s="1"/>
      <c r="K41" s="1" t="s">
        <v>13</v>
      </c>
      <c r="L41" s="1" t="s">
        <v>171</v>
      </c>
      <c r="M41" s="1" t="str">
        <f>HYPERLINK("http://e.lanbook.com/books/element.php?pl1_id=80919","http://e.lanbook.com/books/element.php?pl1_id=80919")</f>
        <v>http://e.lanbook.com/books/element.php?pl1_id=80919</v>
      </c>
      <c r="N41" s="1" t="s">
        <v>24</v>
      </c>
      <c r="O41" s="1" t="s">
        <v>18</v>
      </c>
      <c r="P41" s="1"/>
    </row>
    <row r="42" spans="1:16" ht="15">
      <c r="A42" s="6">
        <v>41</v>
      </c>
      <c r="B42" s="5">
        <v>80918</v>
      </c>
      <c r="C42" s="1" t="s">
        <v>168</v>
      </c>
      <c r="D42" s="1" t="s">
        <v>174</v>
      </c>
      <c r="E42" s="1">
        <v>2011</v>
      </c>
      <c r="F42" s="1" t="s">
        <v>175</v>
      </c>
      <c r="G42" s="1">
        <v>148</v>
      </c>
      <c r="H42" s="1" t="s">
        <v>65</v>
      </c>
      <c r="I42" s="1" t="s">
        <v>22</v>
      </c>
      <c r="J42" s="1"/>
      <c r="K42" s="1" t="s">
        <v>13</v>
      </c>
      <c r="L42" s="1" t="s">
        <v>171</v>
      </c>
      <c r="M42" s="1" t="str">
        <f>HYPERLINK("http://e.lanbook.com/books/element.php?pl1_id=80918","http://e.lanbook.com/books/element.php?pl1_id=80918")</f>
        <v>http://e.lanbook.com/books/element.php?pl1_id=80918</v>
      </c>
      <c r="N42" s="1" t="s">
        <v>24</v>
      </c>
      <c r="O42" s="1" t="s">
        <v>18</v>
      </c>
      <c r="P42" s="1"/>
    </row>
    <row r="43" spans="1:16" ht="15">
      <c r="A43" s="6">
        <v>42</v>
      </c>
      <c r="B43" s="5">
        <v>80970</v>
      </c>
      <c r="C43" s="1" t="s">
        <v>176</v>
      </c>
      <c r="D43" s="1" t="s">
        <v>177</v>
      </c>
      <c r="E43" s="1">
        <v>2012</v>
      </c>
      <c r="F43" s="1" t="s">
        <v>178</v>
      </c>
      <c r="G43" s="1">
        <v>160</v>
      </c>
      <c r="H43" s="1"/>
      <c r="I43" s="1" t="s">
        <v>22</v>
      </c>
      <c r="J43" s="1"/>
      <c r="K43" s="1" t="s">
        <v>13</v>
      </c>
      <c r="L43" s="1" t="s">
        <v>57</v>
      </c>
      <c r="M43" s="1" t="str">
        <f>HYPERLINK("http://e.lanbook.com/books/element.php?pl1_id=80970","http://e.lanbook.com/books/element.php?pl1_id=80970")</f>
        <v>http://e.lanbook.com/books/element.php?pl1_id=80970</v>
      </c>
      <c r="N43" s="1" t="s">
        <v>24</v>
      </c>
      <c r="O43" s="1"/>
      <c r="P43" s="1"/>
    </row>
    <row r="44" spans="1:16" ht="15">
      <c r="A44" s="6">
        <v>43</v>
      </c>
      <c r="B44" s="5">
        <v>81550</v>
      </c>
      <c r="C44" s="1" t="s">
        <v>179</v>
      </c>
      <c r="D44" s="1" t="s">
        <v>180</v>
      </c>
      <c r="E44" s="1">
        <v>2012</v>
      </c>
      <c r="F44" s="1" t="s">
        <v>181</v>
      </c>
      <c r="G44" s="1">
        <v>400</v>
      </c>
      <c r="H44" s="1"/>
      <c r="I44" s="1" t="s">
        <v>22</v>
      </c>
      <c r="J44" s="1" t="s">
        <v>91</v>
      </c>
      <c r="K44" s="1" t="s">
        <v>13</v>
      </c>
      <c r="L44" s="1" t="s">
        <v>182</v>
      </c>
      <c r="M44" s="1" t="str">
        <f>HYPERLINK("http://e.lanbook.com/books/element.php?pl1_id=81550","http://e.lanbook.com/books/element.php?pl1_id=81550")</f>
        <v>http://e.lanbook.com/books/element.php?pl1_id=81550</v>
      </c>
      <c r="N44" s="1" t="s">
        <v>24</v>
      </c>
      <c r="O44" s="1" t="s">
        <v>17</v>
      </c>
      <c r="P44" s="1" t="s">
        <v>48</v>
      </c>
    </row>
    <row r="45" spans="1:16" ht="15">
      <c r="A45" s="6">
        <v>44</v>
      </c>
      <c r="B45" s="5">
        <v>80911</v>
      </c>
      <c r="C45" s="1" t="s">
        <v>183</v>
      </c>
      <c r="D45" s="1" t="s">
        <v>184</v>
      </c>
      <c r="E45" s="1">
        <v>2015</v>
      </c>
      <c r="F45" s="1" t="s">
        <v>185</v>
      </c>
      <c r="G45" s="1">
        <v>72</v>
      </c>
      <c r="H45" s="1" t="s">
        <v>187</v>
      </c>
      <c r="I45" s="1" t="s">
        <v>22</v>
      </c>
      <c r="J45" s="1"/>
      <c r="K45" s="1" t="s">
        <v>13</v>
      </c>
      <c r="L45" s="1" t="s">
        <v>186</v>
      </c>
      <c r="M45" s="1" t="str">
        <f>HYPERLINK("http://e.lanbook.com/books/element.php?pl1_id=80911","http://e.lanbook.com/books/element.php?pl1_id=80911")</f>
        <v>http://e.lanbook.com/books/element.php?pl1_id=80911</v>
      </c>
      <c r="N45" s="1" t="s">
        <v>24</v>
      </c>
      <c r="O45" s="1"/>
      <c r="P45" s="1"/>
    </row>
    <row r="46" spans="1:16" ht="15">
      <c r="A46" s="6">
        <v>45</v>
      </c>
      <c r="B46" s="5">
        <v>80926</v>
      </c>
      <c r="C46" s="1" t="s">
        <v>183</v>
      </c>
      <c r="D46" s="1" t="s">
        <v>188</v>
      </c>
      <c r="E46" s="1">
        <v>2013</v>
      </c>
      <c r="F46" s="1" t="s">
        <v>189</v>
      </c>
      <c r="G46" s="1">
        <v>180</v>
      </c>
      <c r="H46" s="1" t="s">
        <v>65</v>
      </c>
      <c r="I46" s="1" t="s">
        <v>22</v>
      </c>
      <c r="J46" s="1"/>
      <c r="K46" s="1" t="s">
        <v>13</v>
      </c>
      <c r="L46" s="1" t="s">
        <v>190</v>
      </c>
      <c r="M46" s="1" t="str">
        <f>HYPERLINK("http://e.lanbook.com/books/element.php?pl1_id=80926","http://e.lanbook.com/books/element.php?pl1_id=80926")</f>
        <v>http://e.lanbook.com/books/element.php?pl1_id=80926</v>
      </c>
      <c r="N46" s="1" t="s">
        <v>24</v>
      </c>
      <c r="O46" s="1"/>
      <c r="P46" s="1"/>
    </row>
    <row r="47" spans="1:16" ht="15">
      <c r="A47" s="6">
        <v>46</v>
      </c>
      <c r="B47" s="5">
        <v>81527</v>
      </c>
      <c r="C47" s="1" t="s">
        <v>191</v>
      </c>
      <c r="D47" s="1" t="s">
        <v>192</v>
      </c>
      <c r="E47" s="1">
        <v>2014</v>
      </c>
      <c r="F47" s="1" t="s">
        <v>193</v>
      </c>
      <c r="G47" s="1">
        <v>228</v>
      </c>
      <c r="H47" s="1" t="s">
        <v>25</v>
      </c>
      <c r="I47" s="1" t="s">
        <v>22</v>
      </c>
      <c r="J47" s="1"/>
      <c r="K47" s="1" t="s">
        <v>13</v>
      </c>
      <c r="L47" s="1" t="s">
        <v>194</v>
      </c>
      <c r="M47" s="1" t="str">
        <f>HYPERLINK("http://e.lanbook.com/books/element.php?pl1_id=81527","http://e.lanbook.com/books/element.php?pl1_id=81527")</f>
        <v>http://e.lanbook.com/books/element.php?pl1_id=81527</v>
      </c>
      <c r="N47" s="1" t="s">
        <v>24</v>
      </c>
      <c r="O47" s="1" t="s">
        <v>17</v>
      </c>
      <c r="P47" s="1" t="s">
        <v>48</v>
      </c>
    </row>
    <row r="48" spans="1:16" ht="15">
      <c r="A48" s="6">
        <v>47</v>
      </c>
      <c r="B48" s="5">
        <v>81534</v>
      </c>
      <c r="C48" s="1" t="s">
        <v>191</v>
      </c>
      <c r="D48" s="1" t="s">
        <v>195</v>
      </c>
      <c r="E48" s="1">
        <v>2014</v>
      </c>
      <c r="F48" s="1" t="s">
        <v>196</v>
      </c>
      <c r="G48" s="1">
        <v>308</v>
      </c>
      <c r="H48" s="1" t="s">
        <v>25</v>
      </c>
      <c r="I48" s="1" t="s">
        <v>22</v>
      </c>
      <c r="J48" s="1"/>
      <c r="K48" s="1" t="s">
        <v>13</v>
      </c>
      <c r="L48" s="1" t="s">
        <v>197</v>
      </c>
      <c r="M48" s="1" t="str">
        <f>HYPERLINK("http://e.lanbook.com/books/element.php?pl1_id=81534","http://e.lanbook.com/books/element.php?pl1_id=81534")</f>
        <v>http://e.lanbook.com/books/element.php?pl1_id=81534</v>
      </c>
      <c r="N48" s="1" t="s">
        <v>24</v>
      </c>
      <c r="O48" s="1" t="s">
        <v>17</v>
      </c>
      <c r="P48" s="1" t="s">
        <v>48</v>
      </c>
    </row>
    <row r="49" spans="1:16" ht="15">
      <c r="A49" s="6">
        <v>48</v>
      </c>
      <c r="B49" s="5">
        <v>80923</v>
      </c>
      <c r="C49" s="1" t="s">
        <v>198</v>
      </c>
      <c r="D49" s="1" t="s">
        <v>199</v>
      </c>
      <c r="E49" s="1">
        <v>2009</v>
      </c>
      <c r="F49" s="1" t="s">
        <v>200</v>
      </c>
      <c r="G49" s="1">
        <v>172</v>
      </c>
      <c r="H49" s="1"/>
      <c r="I49" s="1" t="s">
        <v>22</v>
      </c>
      <c r="J49" s="1"/>
      <c r="K49" s="1" t="s">
        <v>13</v>
      </c>
      <c r="L49" s="1" t="s">
        <v>201</v>
      </c>
      <c r="M49" s="1" t="str">
        <f>HYPERLINK("http://e.lanbook.com/books/element.php?pl1_id=80923","http://e.lanbook.com/books/element.php?pl1_id=80923")</f>
        <v>http://e.lanbook.com/books/element.php?pl1_id=80923</v>
      </c>
      <c r="N49" s="1" t="s">
        <v>24</v>
      </c>
      <c r="O49" s="1"/>
      <c r="P49" s="1"/>
    </row>
    <row r="50" spans="1:16" ht="15">
      <c r="A50" s="6">
        <v>49</v>
      </c>
      <c r="B50" s="5">
        <v>81588</v>
      </c>
      <c r="C50" s="1" t="s">
        <v>202</v>
      </c>
      <c r="D50" s="1" t="s">
        <v>203</v>
      </c>
      <c r="E50" s="1">
        <v>2014</v>
      </c>
      <c r="F50" s="1" t="s">
        <v>204</v>
      </c>
      <c r="G50" s="1">
        <v>200</v>
      </c>
      <c r="H50" s="1"/>
      <c r="I50" s="1" t="s">
        <v>22</v>
      </c>
      <c r="J50" s="1"/>
      <c r="K50" s="1" t="s">
        <v>13</v>
      </c>
      <c r="L50" s="1" t="s">
        <v>205</v>
      </c>
      <c r="M50" s="1" t="str">
        <f>HYPERLINK("http://e.lanbook.com/books/element.php?pl1_id=81588","http://e.lanbook.com/books/element.php?pl1_id=81588")</f>
        <v>http://e.lanbook.com/books/element.php?pl1_id=81588</v>
      </c>
      <c r="N50" s="1" t="s">
        <v>24</v>
      </c>
      <c r="O50" s="1"/>
      <c r="P50" s="1" t="s">
        <v>48</v>
      </c>
    </row>
    <row r="51" spans="1:16" ht="15">
      <c r="A51" s="6">
        <v>50</v>
      </c>
      <c r="B51" s="5">
        <v>81589</v>
      </c>
      <c r="C51" s="1" t="s">
        <v>202</v>
      </c>
      <c r="D51" s="1" t="s">
        <v>206</v>
      </c>
      <c r="E51" s="1">
        <v>2013</v>
      </c>
      <c r="F51" s="1" t="s">
        <v>207</v>
      </c>
      <c r="G51" s="1">
        <v>216</v>
      </c>
      <c r="H51" s="1"/>
      <c r="I51" s="1" t="s">
        <v>22</v>
      </c>
      <c r="J51" s="1"/>
      <c r="K51" s="1" t="s">
        <v>13</v>
      </c>
      <c r="L51" s="1" t="s">
        <v>208</v>
      </c>
      <c r="M51" s="1" t="str">
        <f>HYPERLINK("http://e.lanbook.com/books/element.php?pl1_id=81589","http://e.lanbook.com/books/element.php?pl1_id=81589")</f>
        <v>http://e.lanbook.com/books/element.php?pl1_id=81589</v>
      </c>
      <c r="N51" s="1" t="s">
        <v>24</v>
      </c>
      <c r="O51" s="1" t="s">
        <v>17</v>
      </c>
      <c r="P51" s="1" t="s">
        <v>48</v>
      </c>
    </row>
    <row r="52" spans="1:16" ht="15">
      <c r="A52" s="6">
        <v>51</v>
      </c>
      <c r="B52" s="5">
        <v>80974</v>
      </c>
      <c r="C52" s="1" t="s">
        <v>209</v>
      </c>
      <c r="D52" s="1" t="s">
        <v>210</v>
      </c>
      <c r="E52" s="1">
        <v>2015</v>
      </c>
      <c r="F52" s="1" t="s">
        <v>211</v>
      </c>
      <c r="G52" s="1">
        <v>88</v>
      </c>
      <c r="H52" s="1"/>
      <c r="I52" s="1" t="s">
        <v>22</v>
      </c>
      <c r="J52" s="1"/>
      <c r="K52" s="1" t="s">
        <v>13</v>
      </c>
      <c r="L52" s="1" t="s">
        <v>212</v>
      </c>
      <c r="M52" s="1" t="str">
        <f>HYPERLINK("http://e.lanbook.com/books/element.php?pl1_id=80974","http://e.lanbook.com/books/element.php?pl1_id=80974")</f>
        <v>http://e.lanbook.com/books/element.php?pl1_id=80974</v>
      </c>
      <c r="N52" s="1" t="s">
        <v>24</v>
      </c>
      <c r="O52" s="1"/>
      <c r="P52" s="1" t="s">
        <v>48</v>
      </c>
    </row>
    <row r="53" spans="1:16" ht="15">
      <c r="A53" s="6">
        <v>52</v>
      </c>
      <c r="B53" s="5">
        <v>81552</v>
      </c>
      <c r="C53" s="1" t="s">
        <v>213</v>
      </c>
      <c r="D53" s="1" t="s">
        <v>214</v>
      </c>
      <c r="E53" s="1">
        <v>2012</v>
      </c>
      <c r="F53" s="1" t="s">
        <v>215</v>
      </c>
      <c r="G53" s="1">
        <v>136</v>
      </c>
      <c r="H53" s="1"/>
      <c r="I53" s="1" t="s">
        <v>22</v>
      </c>
      <c r="J53" s="1"/>
      <c r="K53" s="1" t="s">
        <v>13</v>
      </c>
      <c r="L53" s="1" t="s">
        <v>216</v>
      </c>
      <c r="M53" s="1" t="str">
        <f>HYPERLINK("http://e.lanbook.com/books/element.php?pl1_id=81552","http://e.lanbook.com/books/element.php?pl1_id=81552")</f>
        <v>http://e.lanbook.com/books/element.php?pl1_id=81552</v>
      </c>
      <c r="N53" s="1" t="s">
        <v>24</v>
      </c>
      <c r="O53" s="1" t="s">
        <v>17</v>
      </c>
      <c r="P53" s="1" t="s">
        <v>48</v>
      </c>
    </row>
    <row r="54" spans="1:16" ht="15">
      <c r="A54" s="6">
        <v>53</v>
      </c>
      <c r="B54" s="5">
        <v>80958</v>
      </c>
      <c r="C54" s="1" t="s">
        <v>217</v>
      </c>
      <c r="D54" s="1" t="s">
        <v>218</v>
      </c>
      <c r="E54" s="1">
        <v>2014</v>
      </c>
      <c r="F54" s="1" t="s">
        <v>219</v>
      </c>
      <c r="G54" s="1">
        <v>236</v>
      </c>
      <c r="H54" s="1"/>
      <c r="I54" s="1" t="s">
        <v>22</v>
      </c>
      <c r="J54" s="1"/>
      <c r="K54" s="1" t="s">
        <v>13</v>
      </c>
      <c r="L54" s="1" t="s">
        <v>220</v>
      </c>
      <c r="M54" s="1" t="str">
        <f>HYPERLINK("http://e.lanbook.com/books/element.php?pl1_id=80958","http://e.lanbook.com/books/element.php?pl1_id=80958")</f>
        <v>http://e.lanbook.com/books/element.php?pl1_id=80958</v>
      </c>
      <c r="N54" s="1" t="s">
        <v>24</v>
      </c>
      <c r="O54" s="1"/>
      <c r="P54" s="1"/>
    </row>
    <row r="55" spans="1:16" ht="15">
      <c r="A55" s="6">
        <v>54</v>
      </c>
      <c r="B55" s="5">
        <v>80925</v>
      </c>
      <c r="C55" s="1" t="s">
        <v>221</v>
      </c>
      <c r="D55" s="1" t="s">
        <v>222</v>
      </c>
      <c r="E55" s="1">
        <v>2007</v>
      </c>
      <c r="F55" s="1" t="s">
        <v>223</v>
      </c>
      <c r="G55" s="1">
        <v>380</v>
      </c>
      <c r="H55" s="1"/>
      <c r="I55" s="1" t="s">
        <v>22</v>
      </c>
      <c r="J55" s="1"/>
      <c r="K55" s="1" t="s">
        <v>13</v>
      </c>
      <c r="L55" s="1" t="s">
        <v>224</v>
      </c>
      <c r="M55" s="1" t="str">
        <f>HYPERLINK("http://e.lanbook.com/books/element.php?pl1_id=80925","http://e.lanbook.com/books/element.php?pl1_id=80925")</f>
        <v>http://e.lanbook.com/books/element.php?pl1_id=80925</v>
      </c>
      <c r="N55" s="1" t="s">
        <v>148</v>
      </c>
      <c r="O55" s="1"/>
      <c r="P55" s="1"/>
    </row>
    <row r="56" spans="1:16" ht="15">
      <c r="A56" s="6">
        <v>55</v>
      </c>
      <c r="B56" s="5">
        <v>80928</v>
      </c>
      <c r="C56" s="1" t="s">
        <v>225</v>
      </c>
      <c r="D56" s="1" t="s">
        <v>226</v>
      </c>
      <c r="E56" s="1">
        <v>2008</v>
      </c>
      <c r="F56" s="1" t="s">
        <v>227</v>
      </c>
      <c r="G56" s="1">
        <v>364</v>
      </c>
      <c r="H56" s="1"/>
      <c r="I56" s="1" t="s">
        <v>22</v>
      </c>
      <c r="J56" s="1"/>
      <c r="K56" s="1" t="s">
        <v>13</v>
      </c>
      <c r="L56" s="1" t="s">
        <v>228</v>
      </c>
      <c r="M56" s="1" t="str">
        <f>HYPERLINK("http://e.lanbook.com/books/element.php?pl1_id=80928","http://e.lanbook.com/books/element.php?pl1_id=80928")</f>
        <v>http://e.lanbook.com/books/element.php?pl1_id=80928</v>
      </c>
      <c r="N56" s="1" t="s">
        <v>24</v>
      </c>
      <c r="O56" s="1"/>
      <c r="P56" s="1"/>
    </row>
    <row r="57" spans="1:16" ht="15">
      <c r="A57" s="6">
        <v>56</v>
      </c>
      <c r="B57" s="5">
        <v>80982</v>
      </c>
      <c r="C57" s="1" t="s">
        <v>229</v>
      </c>
      <c r="D57" s="1" t="s">
        <v>230</v>
      </c>
      <c r="E57" s="1">
        <v>2013</v>
      </c>
      <c r="F57" s="1" t="s">
        <v>231</v>
      </c>
      <c r="G57" s="1">
        <v>68</v>
      </c>
      <c r="H57" s="1"/>
      <c r="I57" s="1" t="s">
        <v>22</v>
      </c>
      <c r="J57" s="1"/>
      <c r="K57" s="1" t="s">
        <v>13</v>
      </c>
      <c r="L57" s="1" t="s">
        <v>232</v>
      </c>
      <c r="M57" s="1" t="str">
        <f>HYPERLINK("http://e.lanbook.com/books/element.php?pl1_id=80982","http://e.lanbook.com/books/element.php?pl1_id=80982")</f>
        <v>http://e.lanbook.com/books/element.php?pl1_id=80982</v>
      </c>
      <c r="N57" s="1" t="s">
        <v>24</v>
      </c>
      <c r="O57" s="1" t="s">
        <v>17</v>
      </c>
      <c r="P57" s="1"/>
    </row>
    <row r="58" spans="1:16" ht="15">
      <c r="A58" s="6">
        <v>57</v>
      </c>
      <c r="B58" s="5">
        <v>80931</v>
      </c>
      <c r="C58" s="1" t="s">
        <v>233</v>
      </c>
      <c r="D58" s="1" t="s">
        <v>234</v>
      </c>
      <c r="E58" s="1">
        <v>2006</v>
      </c>
      <c r="F58" s="1" t="s">
        <v>235</v>
      </c>
      <c r="G58" s="1">
        <v>272</v>
      </c>
      <c r="H58" s="1"/>
      <c r="I58" s="1" t="s">
        <v>22</v>
      </c>
      <c r="J58" s="1"/>
      <c r="K58" s="1" t="s">
        <v>13</v>
      </c>
      <c r="L58" s="1" t="s">
        <v>236</v>
      </c>
      <c r="M58" s="1" t="str">
        <f>HYPERLINK("http://e.lanbook.com/books/element.php?pl1_id=80931","http://e.lanbook.com/books/element.php?pl1_id=80931")</f>
        <v>http://e.lanbook.com/books/element.php?pl1_id=80931</v>
      </c>
      <c r="N58" s="1" t="s">
        <v>24</v>
      </c>
      <c r="O58" s="1" t="s">
        <v>17</v>
      </c>
      <c r="P58" s="1"/>
    </row>
    <row r="59" spans="1:16" ht="15">
      <c r="A59" s="6">
        <v>58</v>
      </c>
      <c r="B59" s="5">
        <v>80932</v>
      </c>
      <c r="C59" s="1" t="s">
        <v>237</v>
      </c>
      <c r="D59" s="1" t="s">
        <v>238</v>
      </c>
      <c r="E59" s="1">
        <v>2013</v>
      </c>
      <c r="F59" s="1" t="s">
        <v>239</v>
      </c>
      <c r="G59" s="1">
        <v>184</v>
      </c>
      <c r="H59" s="1"/>
      <c r="I59" s="1" t="s">
        <v>22</v>
      </c>
      <c r="J59" s="1"/>
      <c r="K59" s="1" t="s">
        <v>13</v>
      </c>
      <c r="L59" s="1" t="s">
        <v>240</v>
      </c>
      <c r="M59" s="1" t="str">
        <f>HYPERLINK("http://e.lanbook.com/books/element.php?pl1_id=80932","http://e.lanbook.com/books/element.php?pl1_id=80932")</f>
        <v>http://e.lanbook.com/books/element.php?pl1_id=80932</v>
      </c>
      <c r="N59" s="1" t="s">
        <v>24</v>
      </c>
      <c r="O59" s="1" t="s">
        <v>17</v>
      </c>
      <c r="P59" s="1"/>
    </row>
    <row r="60" spans="1:16" ht="15">
      <c r="A60" s="6">
        <v>59</v>
      </c>
      <c r="B60" s="5">
        <v>81553</v>
      </c>
      <c r="C60" s="1" t="s">
        <v>241</v>
      </c>
      <c r="D60" s="1" t="s">
        <v>242</v>
      </c>
      <c r="E60" s="1">
        <v>2012</v>
      </c>
      <c r="F60" s="1" t="s">
        <v>243</v>
      </c>
      <c r="G60" s="1">
        <v>74</v>
      </c>
      <c r="H60" s="1"/>
      <c r="I60" s="1" t="s">
        <v>22</v>
      </c>
      <c r="J60" s="1"/>
      <c r="K60" s="1" t="s">
        <v>13</v>
      </c>
      <c r="L60" s="1" t="s">
        <v>244</v>
      </c>
      <c r="M60" s="1" t="str">
        <f>HYPERLINK("http://e.lanbook.com/books/element.php?pl1_id=81553","http://e.lanbook.com/books/element.php?pl1_id=81553")</f>
        <v>http://e.lanbook.com/books/element.php?pl1_id=81553</v>
      </c>
      <c r="N60" s="1" t="s">
        <v>24</v>
      </c>
      <c r="O60" s="1" t="s">
        <v>17</v>
      </c>
      <c r="P60" s="1" t="s">
        <v>48</v>
      </c>
    </row>
    <row r="61" spans="1:16" ht="15">
      <c r="A61" s="6">
        <v>60</v>
      </c>
      <c r="B61" s="5">
        <v>81528</v>
      </c>
      <c r="C61" s="1" t="s">
        <v>245</v>
      </c>
      <c r="D61" s="1" t="s">
        <v>246</v>
      </c>
      <c r="E61" s="1">
        <v>2015</v>
      </c>
      <c r="F61" s="1" t="s">
        <v>247</v>
      </c>
      <c r="G61" s="1">
        <v>368</v>
      </c>
      <c r="H61" s="1"/>
      <c r="I61" s="1" t="s">
        <v>22</v>
      </c>
      <c r="J61" s="1"/>
      <c r="K61" s="1" t="s">
        <v>13</v>
      </c>
      <c r="L61" s="1" t="s">
        <v>248</v>
      </c>
      <c r="M61" s="1" t="str">
        <f>HYPERLINK("http://e.lanbook.com/books/element.php?pl1_id=81528","http://e.lanbook.com/books/element.php?pl1_id=81528")</f>
        <v>http://e.lanbook.com/books/element.php?pl1_id=81528</v>
      </c>
      <c r="N61" s="1" t="s">
        <v>139</v>
      </c>
      <c r="O61" s="1"/>
      <c r="P61" s="1"/>
    </row>
    <row r="62" spans="1:16" ht="15">
      <c r="A62" s="6">
        <v>61</v>
      </c>
      <c r="B62" s="5">
        <v>80976</v>
      </c>
      <c r="C62" s="1" t="s">
        <v>249</v>
      </c>
      <c r="D62" s="1" t="s">
        <v>250</v>
      </c>
      <c r="E62" s="1">
        <v>2013</v>
      </c>
      <c r="F62" s="1" t="s">
        <v>251</v>
      </c>
      <c r="G62" s="1">
        <v>132</v>
      </c>
      <c r="H62" s="1"/>
      <c r="I62" s="1" t="s">
        <v>22</v>
      </c>
      <c r="J62" s="1"/>
      <c r="K62" s="1" t="s">
        <v>13</v>
      </c>
      <c r="L62" s="1" t="s">
        <v>37</v>
      </c>
      <c r="M62" s="1" t="str">
        <f>HYPERLINK("http://e.lanbook.com/books/element.php?pl1_id=80976","http://e.lanbook.com/books/element.php?pl1_id=80976")</f>
        <v>http://e.lanbook.com/books/element.php?pl1_id=80976</v>
      </c>
      <c r="N62" s="1" t="s">
        <v>24</v>
      </c>
      <c r="O62" s="1"/>
      <c r="P62" s="1"/>
    </row>
    <row r="63" spans="1:16" ht="15">
      <c r="A63" s="6">
        <v>62</v>
      </c>
      <c r="B63" s="5">
        <v>81541</v>
      </c>
      <c r="C63" s="1" t="s">
        <v>252</v>
      </c>
      <c r="D63" s="1" t="s">
        <v>253</v>
      </c>
      <c r="E63" s="1">
        <v>2014</v>
      </c>
      <c r="F63" s="1" t="s">
        <v>254</v>
      </c>
      <c r="G63" s="1">
        <v>220</v>
      </c>
      <c r="H63" s="1"/>
      <c r="I63" s="1" t="s">
        <v>22</v>
      </c>
      <c r="J63" s="1"/>
      <c r="K63" s="1" t="s">
        <v>13</v>
      </c>
      <c r="L63" s="1" t="s">
        <v>255</v>
      </c>
      <c r="M63" s="1" t="str">
        <f>HYPERLINK("http://e.lanbook.com/books/element.php?pl1_id=81541","http://e.lanbook.com/books/element.php?pl1_id=81541")</f>
        <v>http://e.lanbook.com/books/element.php?pl1_id=81541</v>
      </c>
      <c r="N63" s="1" t="s">
        <v>256</v>
      </c>
      <c r="O63" s="1"/>
      <c r="P63" s="1" t="s">
        <v>19</v>
      </c>
    </row>
    <row r="64" spans="1:16" ht="15">
      <c r="A64" s="6">
        <v>63</v>
      </c>
      <c r="B64" s="5">
        <v>80938</v>
      </c>
      <c r="C64" s="1" t="s">
        <v>252</v>
      </c>
      <c r="D64" s="1" t="s">
        <v>257</v>
      </c>
      <c r="E64" s="1">
        <v>2015</v>
      </c>
      <c r="F64" s="1" t="s">
        <v>258</v>
      </c>
      <c r="G64" s="1">
        <v>320</v>
      </c>
      <c r="H64" s="1" t="s">
        <v>260</v>
      </c>
      <c r="I64" s="1" t="s">
        <v>22</v>
      </c>
      <c r="J64" s="1"/>
      <c r="K64" s="1" t="s">
        <v>13</v>
      </c>
      <c r="L64" s="1" t="s">
        <v>259</v>
      </c>
      <c r="M64" s="1" t="str">
        <f>HYPERLINK("http://e.lanbook.com/books/element.php?pl1_id=80938","http://e.lanbook.com/books/element.php?pl1_id=80938")</f>
        <v>http://e.lanbook.com/books/element.php?pl1_id=80938</v>
      </c>
      <c r="N64" s="1" t="s">
        <v>148</v>
      </c>
      <c r="O64" s="1"/>
      <c r="P64" s="1"/>
    </row>
    <row r="65" spans="1:16" ht="15">
      <c r="A65" s="6">
        <v>64</v>
      </c>
      <c r="B65" s="5">
        <v>80953</v>
      </c>
      <c r="C65" s="1" t="s">
        <v>261</v>
      </c>
      <c r="D65" s="1" t="s">
        <v>262</v>
      </c>
      <c r="E65" s="1">
        <v>2014</v>
      </c>
      <c r="F65" s="1" t="s">
        <v>263</v>
      </c>
      <c r="G65" s="1">
        <v>80</v>
      </c>
      <c r="H65" s="1" t="s">
        <v>265</v>
      </c>
      <c r="I65" s="1" t="s">
        <v>22</v>
      </c>
      <c r="J65" s="1"/>
      <c r="K65" s="1" t="s">
        <v>13</v>
      </c>
      <c r="L65" s="1" t="s">
        <v>264</v>
      </c>
      <c r="M65" s="1" t="str">
        <f>HYPERLINK("http://e.lanbook.com/books/element.php?pl1_id=80953","http://e.lanbook.com/books/element.php?pl1_id=80953")</f>
        <v>http://e.lanbook.com/books/element.php?pl1_id=80953</v>
      </c>
      <c r="N65" s="1" t="s">
        <v>24</v>
      </c>
      <c r="O65" s="1" t="s">
        <v>17</v>
      </c>
      <c r="P65" s="1"/>
    </row>
    <row r="66" spans="1:16" ht="15">
      <c r="A66" s="6">
        <v>65</v>
      </c>
      <c r="B66" s="5">
        <v>80954</v>
      </c>
      <c r="C66" s="1" t="s">
        <v>261</v>
      </c>
      <c r="D66" s="1" t="s">
        <v>266</v>
      </c>
      <c r="E66" s="1">
        <v>2011</v>
      </c>
      <c r="F66" s="1" t="s">
        <v>267</v>
      </c>
      <c r="G66" s="1">
        <v>80</v>
      </c>
      <c r="H66" s="1" t="s">
        <v>25</v>
      </c>
      <c r="I66" s="1" t="s">
        <v>22</v>
      </c>
      <c r="J66" s="1"/>
      <c r="K66" s="1" t="s">
        <v>13</v>
      </c>
      <c r="L66" s="1" t="s">
        <v>268</v>
      </c>
      <c r="M66" s="1" t="str">
        <f>HYPERLINK("http://e.lanbook.com/books/element.php?pl1_id=80954","http://e.lanbook.com/books/element.php?pl1_id=80954")</f>
        <v>http://e.lanbook.com/books/element.php?pl1_id=80954</v>
      </c>
      <c r="N66" s="1" t="s">
        <v>24</v>
      </c>
      <c r="O66" s="1"/>
      <c r="P66" s="1"/>
    </row>
    <row r="67" spans="1:16" ht="15">
      <c r="A67" s="6">
        <v>66</v>
      </c>
      <c r="B67" s="5">
        <v>80955</v>
      </c>
      <c r="C67" s="1" t="s">
        <v>261</v>
      </c>
      <c r="D67" s="1" t="s">
        <v>269</v>
      </c>
      <c r="E67" s="1">
        <v>2014</v>
      </c>
      <c r="F67" s="1" t="s">
        <v>270</v>
      </c>
      <c r="G67" s="1">
        <v>132</v>
      </c>
      <c r="H67" s="1" t="s">
        <v>44</v>
      </c>
      <c r="I67" s="1" t="s">
        <v>22</v>
      </c>
      <c r="J67" s="1"/>
      <c r="K67" s="1" t="s">
        <v>13</v>
      </c>
      <c r="L67" s="1" t="s">
        <v>271</v>
      </c>
      <c r="M67" s="1" t="str">
        <f>HYPERLINK("http://e.lanbook.com/books/element.php?pl1_id=80955","http://e.lanbook.com/books/element.php?pl1_id=80955")</f>
        <v>http://e.lanbook.com/books/element.php?pl1_id=80955</v>
      </c>
      <c r="N67" s="1" t="s">
        <v>24</v>
      </c>
      <c r="O67" s="1"/>
      <c r="P67" s="1"/>
    </row>
    <row r="68" spans="1:16" ht="15">
      <c r="A68" s="6">
        <v>67</v>
      </c>
      <c r="B68" s="5">
        <v>80952</v>
      </c>
      <c r="C68" s="1" t="s">
        <v>272</v>
      </c>
      <c r="D68" s="1" t="s">
        <v>273</v>
      </c>
      <c r="E68" s="1">
        <v>2014</v>
      </c>
      <c r="F68" s="1" t="s">
        <v>274</v>
      </c>
      <c r="G68" s="1">
        <v>108</v>
      </c>
      <c r="H68" s="1" t="s">
        <v>276</v>
      </c>
      <c r="I68" s="1" t="s">
        <v>22</v>
      </c>
      <c r="J68" s="1"/>
      <c r="K68" s="1" t="s">
        <v>13</v>
      </c>
      <c r="L68" s="1" t="s">
        <v>275</v>
      </c>
      <c r="M68" s="1" t="str">
        <f>HYPERLINK("http://e.lanbook.com/books/element.php?pl1_id=80952","http://e.lanbook.com/books/element.php?pl1_id=80952")</f>
        <v>http://e.lanbook.com/books/element.php?pl1_id=80952</v>
      </c>
      <c r="N68" s="1" t="s">
        <v>24</v>
      </c>
      <c r="O68" s="1" t="s">
        <v>17</v>
      </c>
      <c r="P68" s="1"/>
    </row>
    <row r="69" spans="1:16" ht="15">
      <c r="A69" s="6">
        <v>68</v>
      </c>
      <c r="B69" s="5">
        <v>80940</v>
      </c>
      <c r="C69" s="1" t="s">
        <v>277</v>
      </c>
      <c r="D69" s="1" t="s">
        <v>278</v>
      </c>
      <c r="E69" s="1">
        <v>2007</v>
      </c>
      <c r="F69" s="1" t="s">
        <v>279</v>
      </c>
      <c r="G69" s="1">
        <v>88</v>
      </c>
      <c r="H69" s="1" t="s">
        <v>265</v>
      </c>
      <c r="I69" s="1" t="s">
        <v>22</v>
      </c>
      <c r="J69" s="1"/>
      <c r="K69" s="1" t="s">
        <v>13</v>
      </c>
      <c r="L69" s="1" t="s">
        <v>280</v>
      </c>
      <c r="M69" s="1" t="str">
        <f>HYPERLINK("http://e.lanbook.com/books/element.php?pl1_id=80940","http://e.lanbook.com/books/element.php?pl1_id=80940")</f>
        <v>http://e.lanbook.com/books/element.php?pl1_id=80940</v>
      </c>
      <c r="N69" s="1" t="s">
        <v>24</v>
      </c>
      <c r="O69" s="1"/>
      <c r="P69" s="1" t="s">
        <v>48</v>
      </c>
    </row>
    <row r="70" spans="1:16" ht="15">
      <c r="A70" s="6">
        <v>69</v>
      </c>
      <c r="B70" s="5">
        <v>81602</v>
      </c>
      <c r="C70" s="1" t="s">
        <v>281</v>
      </c>
      <c r="D70" s="1" t="s">
        <v>282</v>
      </c>
      <c r="E70" s="1">
        <v>2014</v>
      </c>
      <c r="F70" s="1" t="s">
        <v>283</v>
      </c>
      <c r="G70" s="1">
        <v>192</v>
      </c>
      <c r="H70" s="1" t="s">
        <v>41</v>
      </c>
      <c r="I70" s="1" t="s">
        <v>22</v>
      </c>
      <c r="J70" s="1"/>
      <c r="K70" s="1" t="s">
        <v>13</v>
      </c>
      <c r="L70" s="1" t="s">
        <v>284</v>
      </c>
      <c r="M70" s="1" t="str">
        <f>HYPERLINK("http://e.lanbook.com/books/element.php?pl1_id=81602","http://e.lanbook.com/books/element.php?pl1_id=81602")</f>
        <v>http://e.lanbook.com/books/element.php?pl1_id=81602</v>
      </c>
      <c r="N70" s="1" t="s">
        <v>24</v>
      </c>
      <c r="O70" s="1" t="s">
        <v>17</v>
      </c>
      <c r="P70" s="1" t="s">
        <v>285</v>
      </c>
    </row>
    <row r="71" spans="1:16" ht="15">
      <c r="A71" s="6">
        <v>70</v>
      </c>
      <c r="B71" s="5">
        <v>81537</v>
      </c>
      <c r="C71" s="1" t="s">
        <v>286</v>
      </c>
      <c r="D71" s="1" t="s">
        <v>287</v>
      </c>
      <c r="E71" s="1">
        <v>2003</v>
      </c>
      <c r="F71" s="1" t="s">
        <v>288</v>
      </c>
      <c r="G71" s="1">
        <v>160</v>
      </c>
      <c r="H71" s="1"/>
      <c r="I71" s="1" t="s">
        <v>22</v>
      </c>
      <c r="J71" s="1"/>
      <c r="K71" s="1" t="s">
        <v>13</v>
      </c>
      <c r="L71" s="1" t="s">
        <v>289</v>
      </c>
      <c r="M71" s="1" t="str">
        <f>HYPERLINK("http://e.lanbook.com/books/element.php?pl1_id=81537","http://e.lanbook.com/books/element.php?pl1_id=81537")</f>
        <v>http://e.lanbook.com/books/element.php?pl1_id=81537</v>
      </c>
      <c r="N71" s="1" t="s">
        <v>24</v>
      </c>
      <c r="O71" s="1" t="s">
        <v>290</v>
      </c>
      <c r="P71" s="1"/>
    </row>
    <row r="72" spans="1:16" ht="15">
      <c r="A72" s="6">
        <v>71</v>
      </c>
      <c r="B72" s="5">
        <v>80941</v>
      </c>
      <c r="C72" s="1" t="s">
        <v>291</v>
      </c>
      <c r="D72" s="1" t="s">
        <v>292</v>
      </c>
      <c r="E72" s="1">
        <v>2013</v>
      </c>
      <c r="F72" s="1" t="s">
        <v>293</v>
      </c>
      <c r="G72" s="1">
        <v>132</v>
      </c>
      <c r="H72" s="1" t="s">
        <v>16</v>
      </c>
      <c r="I72" s="1" t="s">
        <v>22</v>
      </c>
      <c r="J72" s="1"/>
      <c r="K72" s="1" t="s">
        <v>13</v>
      </c>
      <c r="L72" s="1" t="s">
        <v>294</v>
      </c>
      <c r="M72" s="1" t="str">
        <f>HYPERLINK("http://e.lanbook.com/books/element.php?pl1_id=80941","http://e.lanbook.com/books/element.php?pl1_id=80941")</f>
        <v>http://e.lanbook.com/books/element.php?pl1_id=80941</v>
      </c>
      <c r="N72" s="1" t="s">
        <v>24</v>
      </c>
      <c r="O72" s="1" t="s">
        <v>17</v>
      </c>
      <c r="P72" s="1" t="s">
        <v>48</v>
      </c>
    </row>
    <row r="73" spans="1:16" ht="15">
      <c r="A73" s="6">
        <v>72</v>
      </c>
      <c r="B73" s="5">
        <v>81526</v>
      </c>
      <c r="C73" s="1" t="s">
        <v>295</v>
      </c>
      <c r="D73" s="1" t="s">
        <v>296</v>
      </c>
      <c r="E73" s="1">
        <v>2016</v>
      </c>
      <c r="F73" s="1" t="s">
        <v>297</v>
      </c>
      <c r="G73" s="1">
        <v>128</v>
      </c>
      <c r="H73" s="1" t="s">
        <v>44</v>
      </c>
      <c r="I73" s="1" t="s">
        <v>22</v>
      </c>
      <c r="J73" s="1"/>
      <c r="K73" s="1" t="s">
        <v>13</v>
      </c>
      <c r="L73" s="1" t="s">
        <v>298</v>
      </c>
      <c r="M73" s="1" t="str">
        <f>HYPERLINK("http://e.lanbook.com/books/element.php?pl1_id=81526","http://e.lanbook.com/books/element.php?pl1_id=81526")</f>
        <v>http://e.lanbook.com/books/element.php?pl1_id=81526</v>
      </c>
      <c r="N73" s="1" t="s">
        <v>24</v>
      </c>
      <c r="O73" s="1" t="s">
        <v>17</v>
      </c>
      <c r="P73" s="1" t="s">
        <v>48</v>
      </c>
    </row>
    <row r="74" spans="1:16" ht="15">
      <c r="A74" s="6">
        <v>73</v>
      </c>
      <c r="B74" s="5">
        <v>81536</v>
      </c>
      <c r="C74" s="1" t="s">
        <v>299</v>
      </c>
      <c r="D74" s="1" t="s">
        <v>300</v>
      </c>
      <c r="E74" s="1">
        <v>2009</v>
      </c>
      <c r="F74" s="1" t="s">
        <v>301</v>
      </c>
      <c r="G74" s="1">
        <v>96</v>
      </c>
      <c r="H74" s="1" t="s">
        <v>25</v>
      </c>
      <c r="I74" s="1" t="s">
        <v>22</v>
      </c>
      <c r="J74" s="1"/>
      <c r="K74" s="1" t="s">
        <v>13</v>
      </c>
      <c r="L74" s="1" t="s">
        <v>302</v>
      </c>
      <c r="M74" s="1" t="str">
        <f>HYPERLINK("http://e.lanbook.com/books/element.php?pl1_id=81536","http://e.lanbook.com/books/element.php?pl1_id=81536")</f>
        <v>http://e.lanbook.com/books/element.php?pl1_id=81536</v>
      </c>
      <c r="N74" s="1" t="s">
        <v>24</v>
      </c>
      <c r="O74" s="1"/>
      <c r="P74" s="1"/>
    </row>
    <row r="75" spans="1:16" ht="15">
      <c r="A75" s="6">
        <v>74</v>
      </c>
      <c r="B75" s="5">
        <v>81544</v>
      </c>
      <c r="C75" s="1" t="s">
        <v>303</v>
      </c>
      <c r="D75" s="1" t="s">
        <v>304</v>
      </c>
      <c r="E75" s="1">
        <v>2012</v>
      </c>
      <c r="F75" s="1" t="s">
        <v>305</v>
      </c>
      <c r="G75" s="1">
        <v>220</v>
      </c>
      <c r="H75" s="1"/>
      <c r="I75" s="1" t="s">
        <v>22</v>
      </c>
      <c r="J75" s="1" t="s">
        <v>306</v>
      </c>
      <c r="K75" s="1" t="s">
        <v>13</v>
      </c>
      <c r="L75" s="1" t="s">
        <v>307</v>
      </c>
      <c r="M75" s="1" t="str">
        <f>HYPERLINK("http://e.lanbook.com/books/element.php?pl1_id=81544","http://e.lanbook.com/books/element.php?pl1_id=81544")</f>
        <v>http://e.lanbook.com/books/element.php?pl1_id=81544</v>
      </c>
      <c r="N75" s="1" t="s">
        <v>24</v>
      </c>
      <c r="O75" s="1" t="s">
        <v>17</v>
      </c>
      <c r="P75" s="1" t="s">
        <v>48</v>
      </c>
    </row>
    <row r="76" spans="1:16" ht="15">
      <c r="A76" s="6">
        <v>75</v>
      </c>
      <c r="B76" s="5">
        <v>81557</v>
      </c>
      <c r="C76" s="1" t="s">
        <v>308</v>
      </c>
      <c r="D76" s="1" t="s">
        <v>309</v>
      </c>
      <c r="E76" s="1">
        <v>2012</v>
      </c>
      <c r="F76" s="1" t="s">
        <v>310</v>
      </c>
      <c r="G76" s="1">
        <v>160</v>
      </c>
      <c r="H76" s="1"/>
      <c r="I76" s="1" t="s">
        <v>22</v>
      </c>
      <c r="J76" s="1"/>
      <c r="K76" s="1" t="s">
        <v>13</v>
      </c>
      <c r="L76" s="1" t="s">
        <v>311</v>
      </c>
      <c r="M76" s="1" t="str">
        <f>HYPERLINK("http://e.lanbook.com/books/element.php?pl1_id=81557","http://e.lanbook.com/books/element.php?pl1_id=81557")</f>
        <v>http://e.lanbook.com/books/element.php?pl1_id=81557</v>
      </c>
      <c r="N76" s="1" t="s">
        <v>24</v>
      </c>
      <c r="O76" s="1" t="s">
        <v>17</v>
      </c>
      <c r="P76" s="1" t="s">
        <v>48</v>
      </c>
    </row>
    <row r="77" spans="1:16" ht="15">
      <c r="A77" s="6">
        <v>76</v>
      </c>
      <c r="B77" s="5">
        <v>81539</v>
      </c>
      <c r="C77" s="1" t="s">
        <v>312</v>
      </c>
      <c r="D77" s="1" t="s">
        <v>313</v>
      </c>
      <c r="E77" s="1">
        <v>2015</v>
      </c>
      <c r="F77" s="1" t="s">
        <v>314</v>
      </c>
      <c r="G77" s="1">
        <v>120</v>
      </c>
      <c r="H77" s="1" t="s">
        <v>265</v>
      </c>
      <c r="I77" s="1" t="s">
        <v>22</v>
      </c>
      <c r="J77" s="1"/>
      <c r="K77" s="1" t="s">
        <v>13</v>
      </c>
      <c r="L77" s="1" t="s">
        <v>315</v>
      </c>
      <c r="M77" s="1" t="str">
        <f>HYPERLINK("http://e.lanbook.com/books/element.php?pl1_id=81539","http://e.lanbook.com/books/element.php?pl1_id=81539")</f>
        <v>http://e.lanbook.com/books/element.php?pl1_id=81539</v>
      </c>
      <c r="N77" s="1" t="s">
        <v>24</v>
      </c>
      <c r="O77" s="1" t="s">
        <v>17</v>
      </c>
      <c r="P77" s="1" t="s">
        <v>48</v>
      </c>
    </row>
    <row r="78" spans="1:16" ht="15">
      <c r="A78" s="6">
        <v>77</v>
      </c>
      <c r="B78" s="5">
        <v>81580</v>
      </c>
      <c r="C78" s="1" t="s">
        <v>316</v>
      </c>
      <c r="D78" s="1" t="s">
        <v>317</v>
      </c>
      <c r="E78" s="1">
        <v>2016</v>
      </c>
      <c r="F78" s="1" t="s">
        <v>318</v>
      </c>
      <c r="G78" s="1">
        <v>96</v>
      </c>
      <c r="H78" s="1"/>
      <c r="I78" s="1" t="s">
        <v>22</v>
      </c>
      <c r="J78" s="1"/>
      <c r="K78" s="1" t="s">
        <v>13</v>
      </c>
      <c r="L78" s="1" t="s">
        <v>319</v>
      </c>
      <c r="M78" s="1" t="str">
        <f>HYPERLINK("http://e.lanbook.com/books/element.php?pl1_id=81580","http://e.lanbook.com/books/element.php?pl1_id=81580")</f>
        <v>http://e.lanbook.com/books/element.php?pl1_id=81580</v>
      </c>
      <c r="N78" s="1" t="s">
        <v>31</v>
      </c>
      <c r="O78" s="1" t="s">
        <v>17</v>
      </c>
      <c r="P78" s="1" t="s">
        <v>48</v>
      </c>
    </row>
    <row r="79" spans="1:16" ht="15">
      <c r="A79" s="6">
        <v>78</v>
      </c>
      <c r="B79" s="5">
        <v>81577</v>
      </c>
      <c r="C79" s="1" t="s">
        <v>320</v>
      </c>
      <c r="D79" s="1" t="s">
        <v>321</v>
      </c>
      <c r="E79" s="1">
        <v>2011</v>
      </c>
      <c r="F79" s="1" t="s">
        <v>15</v>
      </c>
      <c r="G79" s="1">
        <v>308</v>
      </c>
      <c r="H79" s="1" t="s">
        <v>41</v>
      </c>
      <c r="I79" s="1" t="s">
        <v>22</v>
      </c>
      <c r="J79" s="1"/>
      <c r="K79" s="1" t="s">
        <v>13</v>
      </c>
      <c r="L79" s="1" t="s">
        <v>322</v>
      </c>
      <c r="M79" s="1" t="str">
        <f>HYPERLINK("http://e.lanbook.com/books/element.php?pl1_id=81577","http://e.lanbook.com/books/element.php?pl1_id=81577")</f>
        <v>http://e.lanbook.com/books/element.php?pl1_id=81577</v>
      </c>
      <c r="N79" s="1" t="s">
        <v>31</v>
      </c>
      <c r="O79" s="1"/>
      <c r="P79" s="1"/>
    </row>
    <row r="80" spans="1:16" ht="15">
      <c r="A80" s="6">
        <v>79</v>
      </c>
      <c r="B80" s="5">
        <v>80956</v>
      </c>
      <c r="C80" s="1" t="s">
        <v>323</v>
      </c>
      <c r="D80" s="1" t="s">
        <v>324</v>
      </c>
      <c r="E80" s="1">
        <v>2015</v>
      </c>
      <c r="F80" s="1" t="s">
        <v>325</v>
      </c>
      <c r="G80" s="1">
        <v>40</v>
      </c>
      <c r="H80" s="1" t="s">
        <v>65</v>
      </c>
      <c r="I80" s="1" t="s">
        <v>22</v>
      </c>
      <c r="J80" s="1"/>
      <c r="K80" s="1" t="s">
        <v>13</v>
      </c>
      <c r="L80" s="1" t="s">
        <v>326</v>
      </c>
      <c r="M80" s="1" t="str">
        <f>HYPERLINK("http://e.lanbook.com/books/element.php?pl1_id=80956","http://e.lanbook.com/books/element.php?pl1_id=80956")</f>
        <v>http://e.lanbook.com/books/element.php?pl1_id=80956</v>
      </c>
      <c r="N80" s="1" t="s">
        <v>24</v>
      </c>
      <c r="O80" s="1"/>
      <c r="P80" s="1"/>
    </row>
    <row r="81" spans="1:16" ht="15">
      <c r="A81" s="6">
        <v>80</v>
      </c>
      <c r="B81" s="5">
        <v>80946</v>
      </c>
      <c r="C81" s="1" t="s">
        <v>327</v>
      </c>
      <c r="D81" s="1" t="s">
        <v>328</v>
      </c>
      <c r="E81" s="1">
        <v>2013</v>
      </c>
      <c r="F81" s="1"/>
      <c r="G81" s="1">
        <v>176</v>
      </c>
      <c r="H81" s="1" t="s">
        <v>25</v>
      </c>
      <c r="I81" s="1" t="s">
        <v>22</v>
      </c>
      <c r="J81" s="1"/>
      <c r="K81" s="1" t="s">
        <v>13</v>
      </c>
      <c r="L81" s="1" t="s">
        <v>329</v>
      </c>
      <c r="M81" s="1" t="str">
        <f>HYPERLINK("http://e.lanbook.com/books/element.php?pl1_id=80946","http://e.lanbook.com/books/element.php?pl1_id=80946")</f>
        <v>http://e.lanbook.com/books/element.php?pl1_id=80946</v>
      </c>
      <c r="N81" s="1" t="s">
        <v>24</v>
      </c>
      <c r="O81" s="1"/>
      <c r="P81" s="1"/>
    </row>
    <row r="82" spans="1:16" ht="15">
      <c r="A82" s="6">
        <v>81</v>
      </c>
      <c r="B82" s="5">
        <v>80943</v>
      </c>
      <c r="C82" s="1" t="s">
        <v>330</v>
      </c>
      <c r="D82" s="1" t="s">
        <v>331</v>
      </c>
      <c r="E82" s="1">
        <v>2010</v>
      </c>
      <c r="F82" s="1" t="s">
        <v>332</v>
      </c>
      <c r="G82" s="1">
        <v>220</v>
      </c>
      <c r="H82" s="1"/>
      <c r="I82" s="1" t="s">
        <v>22</v>
      </c>
      <c r="J82" s="1"/>
      <c r="K82" s="1" t="s">
        <v>13</v>
      </c>
      <c r="L82" s="1" t="s">
        <v>333</v>
      </c>
      <c r="M82" s="1" t="str">
        <f>HYPERLINK("http://e.lanbook.com/books/element.php?pl1_id=80943","http://e.lanbook.com/books/element.php?pl1_id=80943")</f>
        <v>http://e.lanbook.com/books/element.php?pl1_id=80943</v>
      </c>
      <c r="N82" s="1" t="s">
        <v>134</v>
      </c>
      <c r="O82" s="1" t="s">
        <v>18</v>
      </c>
      <c r="P82" s="1" t="s">
        <v>334</v>
      </c>
    </row>
    <row r="83" spans="1:16" ht="15">
      <c r="A83" s="6">
        <v>82</v>
      </c>
      <c r="B83" s="5">
        <v>80944</v>
      </c>
      <c r="C83" s="1" t="s">
        <v>330</v>
      </c>
      <c r="D83" s="1" t="s">
        <v>335</v>
      </c>
      <c r="E83" s="1">
        <v>2014</v>
      </c>
      <c r="F83" s="1" t="s">
        <v>336</v>
      </c>
      <c r="G83" s="1">
        <v>264</v>
      </c>
      <c r="H83" s="1" t="s">
        <v>38</v>
      </c>
      <c r="I83" s="1" t="s">
        <v>22</v>
      </c>
      <c r="J83" s="1"/>
      <c r="K83" s="1" t="s">
        <v>13</v>
      </c>
      <c r="L83" s="1" t="s">
        <v>337</v>
      </c>
      <c r="M83" s="1" t="str">
        <f>HYPERLINK("http://e.lanbook.com/books/element.php?pl1_id=80944","http://e.lanbook.com/books/element.php?pl1_id=80944")</f>
        <v>http://e.lanbook.com/books/element.php?pl1_id=80944</v>
      </c>
      <c r="N83" s="1" t="s">
        <v>256</v>
      </c>
      <c r="O83" s="1"/>
      <c r="P83" s="1"/>
    </row>
    <row r="84" spans="1:16" ht="15">
      <c r="A84" s="6">
        <v>83</v>
      </c>
      <c r="B84" s="5">
        <v>80945</v>
      </c>
      <c r="C84" s="1" t="s">
        <v>338</v>
      </c>
      <c r="D84" s="1" t="s">
        <v>339</v>
      </c>
      <c r="E84" s="1">
        <v>2010</v>
      </c>
      <c r="F84" s="1" t="s">
        <v>340</v>
      </c>
      <c r="G84" s="1">
        <v>384</v>
      </c>
      <c r="H84" s="1"/>
      <c r="I84" s="1" t="s">
        <v>22</v>
      </c>
      <c r="J84" s="1"/>
      <c r="K84" s="1" t="s">
        <v>13</v>
      </c>
      <c r="L84" s="1" t="s">
        <v>341</v>
      </c>
      <c r="M84" s="1" t="str">
        <f>HYPERLINK("http://e.lanbook.com/books/element.php?pl1_id=80945","http://e.lanbook.com/books/element.php?pl1_id=80945")</f>
        <v>http://e.lanbook.com/books/element.php?pl1_id=80945</v>
      </c>
      <c r="N84" s="1" t="s">
        <v>256</v>
      </c>
      <c r="O84" s="1" t="s">
        <v>17</v>
      </c>
      <c r="P84" s="1" t="s">
        <v>285</v>
      </c>
    </row>
    <row r="85" spans="1:16" ht="15">
      <c r="A85" s="6">
        <v>84</v>
      </c>
      <c r="B85" s="5">
        <v>81586</v>
      </c>
      <c r="C85" s="1" t="s">
        <v>342</v>
      </c>
      <c r="D85" s="1" t="s">
        <v>343</v>
      </c>
      <c r="E85" s="1">
        <v>2015</v>
      </c>
      <c r="F85" s="1" t="s">
        <v>344</v>
      </c>
      <c r="G85" s="1">
        <v>136</v>
      </c>
      <c r="H85" s="1"/>
      <c r="I85" s="1" t="s">
        <v>22</v>
      </c>
      <c r="J85" s="1"/>
      <c r="K85" s="1" t="s">
        <v>13</v>
      </c>
      <c r="L85" s="1" t="s">
        <v>345</v>
      </c>
      <c r="M85" s="1" t="str">
        <f>HYPERLINK("http://e.lanbook.com/books/element.php?pl1_id=81586","http://e.lanbook.com/books/element.php?pl1_id=81586")</f>
        <v>http://e.lanbook.com/books/element.php?pl1_id=81586</v>
      </c>
      <c r="N85" s="1" t="s">
        <v>24</v>
      </c>
      <c r="O85" s="1"/>
      <c r="P85" s="1" t="s">
        <v>48</v>
      </c>
    </row>
    <row r="86" spans="1:16" ht="15">
      <c r="A86" s="6">
        <v>85</v>
      </c>
      <c r="B86" s="5">
        <v>81592</v>
      </c>
      <c r="C86" s="1" t="s">
        <v>346</v>
      </c>
      <c r="D86" s="1" t="s">
        <v>347</v>
      </c>
      <c r="E86" s="1">
        <v>2015</v>
      </c>
      <c r="F86" s="1" t="s">
        <v>348</v>
      </c>
      <c r="G86" s="1">
        <v>200</v>
      </c>
      <c r="H86" s="1" t="s">
        <v>265</v>
      </c>
      <c r="I86" s="1" t="s">
        <v>22</v>
      </c>
      <c r="J86" s="1"/>
      <c r="K86" s="1" t="s">
        <v>13</v>
      </c>
      <c r="L86" s="1" t="s">
        <v>349</v>
      </c>
      <c r="M86" s="1" t="str">
        <f>HYPERLINK("http://e.lanbook.com/books/element.php?pl1_id=81592","http://e.lanbook.com/books/element.php?pl1_id=81592")</f>
        <v>http://e.lanbook.com/books/element.php?pl1_id=81592</v>
      </c>
      <c r="N86" s="1" t="s">
        <v>24</v>
      </c>
      <c r="O86" s="1"/>
      <c r="P86" s="1" t="s">
        <v>285</v>
      </c>
    </row>
    <row r="87" spans="1:16" ht="15">
      <c r="A87" s="6">
        <v>86</v>
      </c>
      <c r="B87" s="5">
        <v>81594</v>
      </c>
      <c r="C87" s="1" t="s">
        <v>346</v>
      </c>
      <c r="D87" s="1" t="s">
        <v>350</v>
      </c>
      <c r="E87" s="1">
        <v>2015</v>
      </c>
      <c r="F87" s="1" t="s">
        <v>351</v>
      </c>
      <c r="G87" s="1">
        <v>55</v>
      </c>
      <c r="H87" s="1"/>
      <c r="I87" s="1" t="s">
        <v>22</v>
      </c>
      <c r="J87" s="1"/>
      <c r="K87" s="1" t="s">
        <v>13</v>
      </c>
      <c r="L87" s="1" t="s">
        <v>352</v>
      </c>
      <c r="M87" s="1" t="str">
        <f>HYPERLINK("http://e.lanbook.com/books/element.php?pl1_id=81594","http://e.lanbook.com/books/element.php?pl1_id=81594")</f>
        <v>http://e.lanbook.com/books/element.php?pl1_id=81594</v>
      </c>
      <c r="N87" s="1" t="s">
        <v>24</v>
      </c>
      <c r="O87" s="1"/>
      <c r="P87" s="1" t="s">
        <v>334</v>
      </c>
    </row>
    <row r="88" spans="1:16" ht="15">
      <c r="A88" s="6">
        <v>87</v>
      </c>
      <c r="B88" s="5">
        <v>81599</v>
      </c>
      <c r="C88" s="1" t="s">
        <v>346</v>
      </c>
      <c r="D88" s="1" t="s">
        <v>353</v>
      </c>
      <c r="E88" s="1">
        <v>2012</v>
      </c>
      <c r="F88" s="1" t="s">
        <v>351</v>
      </c>
      <c r="G88" s="1">
        <v>54</v>
      </c>
      <c r="H88" s="1"/>
      <c r="I88" s="1" t="s">
        <v>22</v>
      </c>
      <c r="J88" s="1"/>
      <c r="K88" s="1" t="s">
        <v>13</v>
      </c>
      <c r="L88" s="1" t="s">
        <v>352</v>
      </c>
      <c r="M88" s="1" t="str">
        <f>HYPERLINK("http://e.lanbook.com/books/element.php?pl1_id=81599","http://e.lanbook.com/books/element.php?pl1_id=81599")</f>
        <v>http://e.lanbook.com/books/element.php?pl1_id=81599</v>
      </c>
      <c r="N88" s="1" t="s">
        <v>24</v>
      </c>
      <c r="O88" s="1"/>
      <c r="P88" s="1" t="s">
        <v>334</v>
      </c>
    </row>
    <row r="89" spans="1:16" ht="15">
      <c r="A89" s="6">
        <v>88</v>
      </c>
      <c r="B89" s="5">
        <v>81596</v>
      </c>
      <c r="C89" s="1" t="s">
        <v>346</v>
      </c>
      <c r="D89" s="1" t="s">
        <v>354</v>
      </c>
      <c r="E89" s="1">
        <v>2012</v>
      </c>
      <c r="F89" s="1" t="s">
        <v>351</v>
      </c>
      <c r="G89" s="1">
        <v>53</v>
      </c>
      <c r="H89" s="1"/>
      <c r="I89" s="1" t="s">
        <v>22</v>
      </c>
      <c r="J89" s="1"/>
      <c r="K89" s="1" t="s">
        <v>13</v>
      </c>
      <c r="L89" s="1" t="s">
        <v>352</v>
      </c>
      <c r="M89" s="1" t="str">
        <f>HYPERLINK("http://e.lanbook.com/books/element.php?pl1_id=81596","http://e.lanbook.com/books/element.php?pl1_id=81596")</f>
        <v>http://e.lanbook.com/books/element.php?pl1_id=81596</v>
      </c>
      <c r="N89" s="1" t="s">
        <v>24</v>
      </c>
      <c r="O89" s="1"/>
      <c r="P89" s="1" t="s">
        <v>334</v>
      </c>
    </row>
    <row r="90" spans="1:16" ht="15">
      <c r="A90" s="6">
        <v>89</v>
      </c>
      <c r="B90" s="5">
        <v>81597</v>
      </c>
      <c r="C90" s="1" t="s">
        <v>346</v>
      </c>
      <c r="D90" s="1" t="s">
        <v>355</v>
      </c>
      <c r="E90" s="1">
        <v>2012</v>
      </c>
      <c r="F90" s="1" t="s">
        <v>351</v>
      </c>
      <c r="G90" s="1">
        <v>54</v>
      </c>
      <c r="H90" s="1"/>
      <c r="I90" s="1" t="s">
        <v>22</v>
      </c>
      <c r="J90" s="1"/>
      <c r="K90" s="1" t="s">
        <v>13</v>
      </c>
      <c r="L90" s="1" t="s">
        <v>352</v>
      </c>
      <c r="M90" s="1" t="str">
        <f>HYPERLINK("http://e.lanbook.com/books/element.php?pl1_id=81597","http://e.lanbook.com/books/element.php?pl1_id=81597")</f>
        <v>http://e.lanbook.com/books/element.php?pl1_id=81597</v>
      </c>
      <c r="N90" s="1" t="s">
        <v>24</v>
      </c>
      <c r="O90" s="1"/>
      <c r="P90" s="1" t="s">
        <v>334</v>
      </c>
    </row>
    <row r="91" spans="1:16" ht="15">
      <c r="A91" s="6">
        <v>90</v>
      </c>
      <c r="B91" s="5">
        <v>81598</v>
      </c>
      <c r="C91" s="1" t="s">
        <v>346</v>
      </c>
      <c r="D91" s="1" t="s">
        <v>356</v>
      </c>
      <c r="E91" s="1">
        <v>2012</v>
      </c>
      <c r="F91" s="1" t="s">
        <v>351</v>
      </c>
      <c r="G91" s="1">
        <v>57</v>
      </c>
      <c r="H91" s="1"/>
      <c r="I91" s="1" t="s">
        <v>22</v>
      </c>
      <c r="J91" s="1"/>
      <c r="K91" s="1" t="s">
        <v>13</v>
      </c>
      <c r="L91" s="1" t="s">
        <v>352</v>
      </c>
      <c r="M91" s="1" t="str">
        <f>HYPERLINK("http://e.lanbook.com/books/element.php?pl1_id=81598","http://e.lanbook.com/books/element.php?pl1_id=81598")</f>
        <v>http://e.lanbook.com/books/element.php?pl1_id=81598</v>
      </c>
      <c r="N91" s="1" t="s">
        <v>24</v>
      </c>
      <c r="O91" s="1"/>
      <c r="P91" s="1" t="s">
        <v>334</v>
      </c>
    </row>
    <row r="92" spans="1:16" ht="15">
      <c r="A92" s="6">
        <v>91</v>
      </c>
      <c r="B92" s="5">
        <v>81595</v>
      </c>
      <c r="C92" s="1" t="s">
        <v>346</v>
      </c>
      <c r="D92" s="1" t="s">
        <v>357</v>
      </c>
      <c r="E92" s="1">
        <v>2012</v>
      </c>
      <c r="F92" s="1" t="s">
        <v>351</v>
      </c>
      <c r="G92" s="1">
        <v>54</v>
      </c>
      <c r="H92" s="1"/>
      <c r="I92" s="1" t="s">
        <v>22</v>
      </c>
      <c r="J92" s="1"/>
      <c r="K92" s="1" t="s">
        <v>13</v>
      </c>
      <c r="L92" s="1" t="s">
        <v>352</v>
      </c>
      <c r="M92" s="1" t="str">
        <f>HYPERLINK("http://e.lanbook.com/books/element.php?pl1_id=81595","http://e.lanbook.com/books/element.php?pl1_id=81595")</f>
        <v>http://e.lanbook.com/books/element.php?pl1_id=81595</v>
      </c>
      <c r="N92" s="1" t="s">
        <v>24</v>
      </c>
      <c r="O92" s="1"/>
      <c r="P92" s="1" t="s">
        <v>334</v>
      </c>
    </row>
    <row r="93" spans="1:16" ht="15">
      <c r="A93" s="6">
        <v>92</v>
      </c>
      <c r="B93" s="5">
        <v>81600</v>
      </c>
      <c r="C93" s="1" t="s">
        <v>346</v>
      </c>
      <c r="D93" s="1" t="s">
        <v>358</v>
      </c>
      <c r="E93" s="1">
        <v>2013</v>
      </c>
      <c r="F93" s="1" t="s">
        <v>359</v>
      </c>
      <c r="G93" s="1">
        <v>28</v>
      </c>
      <c r="H93" s="1"/>
      <c r="I93" s="1" t="s">
        <v>22</v>
      </c>
      <c r="J93" s="1"/>
      <c r="K93" s="1" t="s">
        <v>13</v>
      </c>
      <c r="L93" s="1" t="s">
        <v>352</v>
      </c>
      <c r="M93" s="1" t="str">
        <f>HYPERLINK("http://e.lanbook.com/books/element.php?pl1_id=81600","http://e.lanbook.com/books/element.php?pl1_id=81600")</f>
        <v>http://e.lanbook.com/books/element.php?pl1_id=81600</v>
      </c>
      <c r="N93" s="1" t="s">
        <v>24</v>
      </c>
      <c r="O93" s="1"/>
      <c r="P93" s="1" t="s">
        <v>48</v>
      </c>
    </row>
    <row r="94" spans="1:16" ht="15">
      <c r="A94" s="6">
        <v>93</v>
      </c>
      <c r="B94" s="5">
        <v>81591</v>
      </c>
      <c r="C94" s="1" t="s">
        <v>346</v>
      </c>
      <c r="D94" s="1" t="s">
        <v>360</v>
      </c>
      <c r="E94" s="1">
        <v>2016</v>
      </c>
      <c r="F94" s="1" t="s">
        <v>361</v>
      </c>
      <c r="G94" s="1">
        <v>108</v>
      </c>
      <c r="H94" s="1"/>
      <c r="I94" s="1" t="s">
        <v>22</v>
      </c>
      <c r="J94" s="1"/>
      <c r="K94" s="1" t="s">
        <v>13</v>
      </c>
      <c r="L94" s="1" t="s">
        <v>362</v>
      </c>
      <c r="M94" s="1" t="str">
        <f>HYPERLINK("http://e.lanbook.com/books/element.php?pl1_id=81591","http://e.lanbook.com/books/element.php?pl1_id=81591")</f>
        <v>http://e.lanbook.com/books/element.php?pl1_id=81591</v>
      </c>
      <c r="N94" s="1" t="s">
        <v>24</v>
      </c>
      <c r="O94" s="1"/>
      <c r="P94" s="1" t="s">
        <v>48</v>
      </c>
    </row>
    <row r="95" spans="1:16" ht="15">
      <c r="A95" s="6">
        <v>94</v>
      </c>
      <c r="B95" s="5">
        <v>81601</v>
      </c>
      <c r="C95" s="1" t="s">
        <v>346</v>
      </c>
      <c r="D95" s="1" t="s">
        <v>363</v>
      </c>
      <c r="E95" s="1">
        <v>2015</v>
      </c>
      <c r="F95" s="1" t="s">
        <v>364</v>
      </c>
      <c r="G95" s="1">
        <v>152</v>
      </c>
      <c r="H95" s="1" t="s">
        <v>38</v>
      </c>
      <c r="I95" s="1" t="s">
        <v>22</v>
      </c>
      <c r="J95" s="1"/>
      <c r="K95" s="1" t="s">
        <v>13</v>
      </c>
      <c r="L95" s="1" t="s">
        <v>365</v>
      </c>
      <c r="M95" s="1" t="str">
        <f>HYPERLINK("http://e.lanbook.com/books/element.php?pl1_id=81601","http://e.lanbook.com/books/element.php?pl1_id=81601")</f>
        <v>http://e.lanbook.com/books/element.php?pl1_id=81601</v>
      </c>
      <c r="N95" s="1" t="s">
        <v>24</v>
      </c>
      <c r="O95" s="1"/>
      <c r="P95" s="1"/>
    </row>
    <row r="96" spans="1:16" ht="15">
      <c r="A96" s="6">
        <v>95</v>
      </c>
      <c r="B96" s="5">
        <v>81593</v>
      </c>
      <c r="C96" s="1" t="s">
        <v>366</v>
      </c>
      <c r="D96" s="1" t="s">
        <v>367</v>
      </c>
      <c r="E96" s="1">
        <v>2015</v>
      </c>
      <c r="F96" s="1" t="s">
        <v>368</v>
      </c>
      <c r="G96" s="1">
        <v>116</v>
      </c>
      <c r="H96" s="1" t="s">
        <v>369</v>
      </c>
      <c r="I96" s="1" t="s">
        <v>22</v>
      </c>
      <c r="J96" s="1"/>
      <c r="K96" s="1" t="s">
        <v>13</v>
      </c>
      <c r="L96" s="1" t="s">
        <v>352</v>
      </c>
      <c r="M96" s="1" t="str">
        <f>HYPERLINK("http://e.lanbook.com/books/element.php?pl1_id=81593","http://e.lanbook.com/books/element.php?pl1_id=81593")</f>
        <v>http://e.lanbook.com/books/element.php?pl1_id=81593</v>
      </c>
      <c r="N96" s="1" t="s">
        <v>24</v>
      </c>
      <c r="O96" s="1"/>
      <c r="P96" s="1" t="s">
        <v>48</v>
      </c>
    </row>
    <row r="97" spans="1:16" ht="15">
      <c r="A97" s="6">
        <v>96</v>
      </c>
      <c r="B97" s="5">
        <v>81545</v>
      </c>
      <c r="C97" s="1" t="s">
        <v>370</v>
      </c>
      <c r="D97" s="1" t="s">
        <v>371</v>
      </c>
      <c r="E97" s="1">
        <v>2012</v>
      </c>
      <c r="F97" s="1" t="s">
        <v>372</v>
      </c>
      <c r="G97" s="1">
        <v>96</v>
      </c>
      <c r="H97" s="1"/>
      <c r="I97" s="1" t="s">
        <v>22</v>
      </c>
      <c r="J97" s="1"/>
      <c r="K97" s="1" t="s">
        <v>13</v>
      </c>
      <c r="L97" s="1" t="s">
        <v>373</v>
      </c>
      <c r="M97" s="1" t="str">
        <f>HYPERLINK("http://e.lanbook.com/books/element.php?pl1_id=81545","http://e.lanbook.com/books/element.php?pl1_id=81545")</f>
        <v>http://e.lanbook.com/books/element.php?pl1_id=81545</v>
      </c>
      <c r="N97" s="1" t="s">
        <v>24</v>
      </c>
      <c r="O97" s="1" t="s">
        <v>17</v>
      </c>
      <c r="P97" s="1" t="s">
        <v>48</v>
      </c>
    </row>
    <row r="98" spans="1:16" ht="15">
      <c r="A98" s="6">
        <v>97</v>
      </c>
      <c r="B98" s="5">
        <v>81523</v>
      </c>
      <c r="C98" s="1" t="s">
        <v>374</v>
      </c>
      <c r="D98" s="1" t="s">
        <v>375</v>
      </c>
      <c r="E98" s="1">
        <v>2007</v>
      </c>
      <c r="F98" s="1" t="s">
        <v>376</v>
      </c>
      <c r="G98" s="1">
        <v>276</v>
      </c>
      <c r="H98" s="1"/>
      <c r="I98" s="1" t="s">
        <v>22</v>
      </c>
      <c r="J98" s="1"/>
      <c r="K98" s="1" t="s">
        <v>13</v>
      </c>
      <c r="L98" s="1" t="s">
        <v>377</v>
      </c>
      <c r="M98" s="1" t="str">
        <f>HYPERLINK("http://e.lanbook.com/books/element.php?pl1_id=81523","http://e.lanbook.com/books/element.php?pl1_id=81523")</f>
        <v>http://e.lanbook.com/books/element.php?pl1_id=81523</v>
      </c>
      <c r="N98" s="1" t="s">
        <v>24</v>
      </c>
      <c r="O98" s="1"/>
      <c r="P98" s="1"/>
    </row>
    <row r="99" spans="1:16" ht="15">
      <c r="A99" s="6">
        <v>98</v>
      </c>
      <c r="B99" s="5">
        <v>81538</v>
      </c>
      <c r="C99" s="1" t="s">
        <v>378</v>
      </c>
      <c r="D99" s="1" t="s">
        <v>379</v>
      </c>
      <c r="E99" s="1">
        <v>2011</v>
      </c>
      <c r="F99" s="1" t="s">
        <v>380</v>
      </c>
      <c r="G99" s="1">
        <v>80</v>
      </c>
      <c r="H99" s="1"/>
      <c r="I99" s="1" t="s">
        <v>22</v>
      </c>
      <c r="J99" s="1"/>
      <c r="K99" s="1" t="s">
        <v>13</v>
      </c>
      <c r="L99" s="1" t="s">
        <v>381</v>
      </c>
      <c r="M99" s="1" t="str">
        <f>HYPERLINK("http://e.lanbook.com/books/element.php?pl1_id=81538","http://e.lanbook.com/books/element.php?pl1_id=81538")</f>
        <v>http://e.lanbook.com/books/element.php?pl1_id=81538</v>
      </c>
      <c r="N99" s="1" t="s">
        <v>24</v>
      </c>
      <c r="O99" s="1"/>
      <c r="P99" s="1"/>
    </row>
    <row r="100" spans="1:16" ht="15">
      <c r="A100" s="6">
        <v>99</v>
      </c>
      <c r="B100" s="5">
        <v>81532</v>
      </c>
      <c r="C100" s="1" t="s">
        <v>382</v>
      </c>
      <c r="D100" s="1" t="s">
        <v>383</v>
      </c>
      <c r="E100" s="1">
        <v>2015</v>
      </c>
      <c r="F100" s="1" t="s">
        <v>384</v>
      </c>
      <c r="G100" s="1">
        <v>88</v>
      </c>
      <c r="H100" s="1" t="s">
        <v>386</v>
      </c>
      <c r="I100" s="1" t="s">
        <v>22</v>
      </c>
      <c r="J100" s="1"/>
      <c r="K100" s="1" t="s">
        <v>13</v>
      </c>
      <c r="L100" s="1" t="s">
        <v>385</v>
      </c>
      <c r="M100" s="1" t="str">
        <f>HYPERLINK("http://e.lanbook.com/books/element.php?pl1_id=81532","http://e.lanbook.com/books/element.php?pl1_id=81532")</f>
        <v>http://e.lanbook.com/books/element.php?pl1_id=81532</v>
      </c>
      <c r="N100" s="1" t="s">
        <v>24</v>
      </c>
      <c r="O100" s="1"/>
      <c r="P100" s="1"/>
    </row>
    <row r="101" spans="1:16" ht="15">
      <c r="A101" s="6">
        <v>100</v>
      </c>
      <c r="B101" s="5">
        <v>81533</v>
      </c>
      <c r="C101" s="1" t="s">
        <v>387</v>
      </c>
      <c r="D101" s="1" t="s">
        <v>388</v>
      </c>
      <c r="E101" s="1">
        <v>2013</v>
      </c>
      <c r="F101" s="1" t="s">
        <v>389</v>
      </c>
      <c r="G101" s="1">
        <v>100</v>
      </c>
      <c r="H101" s="1"/>
      <c r="I101" s="1" t="s">
        <v>22</v>
      </c>
      <c r="J101" s="1"/>
      <c r="K101" s="1" t="s">
        <v>13</v>
      </c>
      <c r="L101" s="1" t="s">
        <v>390</v>
      </c>
      <c r="M101" s="1" t="str">
        <f>HYPERLINK("http://e.lanbook.com/books/element.php?pl1_id=81533","http://e.lanbook.com/books/element.php?pl1_id=81533")</f>
        <v>http://e.lanbook.com/books/element.php?pl1_id=81533</v>
      </c>
      <c r="N101" s="1" t="s">
        <v>24</v>
      </c>
      <c r="O101" s="1" t="s">
        <v>17</v>
      </c>
      <c r="P101" s="1" t="s">
        <v>48</v>
      </c>
    </row>
    <row r="102" spans="1:16" ht="15">
      <c r="A102" s="6">
        <v>101</v>
      </c>
      <c r="B102" s="5">
        <v>81540</v>
      </c>
      <c r="C102" s="1" t="s">
        <v>387</v>
      </c>
      <c r="D102" s="1" t="s">
        <v>391</v>
      </c>
      <c r="E102" s="1">
        <v>2016</v>
      </c>
      <c r="F102" s="1" t="s">
        <v>392</v>
      </c>
      <c r="G102" s="1">
        <v>64</v>
      </c>
      <c r="H102" s="1" t="s">
        <v>16</v>
      </c>
      <c r="I102" s="1" t="s">
        <v>22</v>
      </c>
      <c r="J102" s="1"/>
      <c r="K102" s="1" t="s">
        <v>13</v>
      </c>
      <c r="L102" s="1" t="s">
        <v>393</v>
      </c>
      <c r="M102" s="1" t="str">
        <f>HYPERLINK("http://e.lanbook.com/books/element.php?pl1_id=81540","http://e.lanbook.com/books/element.php?pl1_id=81540")</f>
        <v>http://e.lanbook.com/books/element.php?pl1_id=81540</v>
      </c>
      <c r="N102" s="1" t="s">
        <v>24</v>
      </c>
      <c r="O102" s="1" t="s">
        <v>17</v>
      </c>
      <c r="P102" s="1" t="s">
        <v>48</v>
      </c>
    </row>
    <row r="103" spans="1:16" ht="15">
      <c r="A103" s="6">
        <v>102</v>
      </c>
      <c r="B103" s="5">
        <v>80981</v>
      </c>
      <c r="C103" s="1" t="s">
        <v>394</v>
      </c>
      <c r="D103" s="1" t="s">
        <v>395</v>
      </c>
      <c r="E103" s="1">
        <v>2007</v>
      </c>
      <c r="F103" s="1" t="s">
        <v>396</v>
      </c>
      <c r="G103" s="1">
        <v>200</v>
      </c>
      <c r="H103" s="1"/>
      <c r="I103" s="1" t="s">
        <v>22</v>
      </c>
      <c r="J103" s="1"/>
      <c r="K103" s="1" t="s">
        <v>13</v>
      </c>
      <c r="L103" s="1" t="s">
        <v>397</v>
      </c>
      <c r="M103" s="1" t="str">
        <f>HYPERLINK("http://e.lanbook.com/books/element.php?pl1_id=80981","http://e.lanbook.com/books/element.php?pl1_id=80981")</f>
        <v>http://e.lanbook.com/books/element.php?pl1_id=80981</v>
      </c>
      <c r="N103" s="1" t="s">
        <v>24</v>
      </c>
      <c r="O103" s="1" t="s">
        <v>17</v>
      </c>
      <c r="P103" s="1"/>
    </row>
    <row r="104" spans="1:16" ht="15">
      <c r="A104" s="6">
        <v>103</v>
      </c>
      <c r="B104" s="5">
        <v>80964</v>
      </c>
      <c r="C104" s="1" t="s">
        <v>398</v>
      </c>
      <c r="D104" s="1" t="s">
        <v>399</v>
      </c>
      <c r="E104" s="1">
        <v>2007</v>
      </c>
      <c r="F104" s="1" t="s">
        <v>400</v>
      </c>
      <c r="G104" s="1">
        <v>56</v>
      </c>
      <c r="H104" s="1" t="s">
        <v>38</v>
      </c>
      <c r="I104" s="1" t="s">
        <v>22</v>
      </c>
      <c r="J104" s="1"/>
      <c r="K104" s="1" t="s">
        <v>13</v>
      </c>
      <c r="L104" s="1" t="s">
        <v>401</v>
      </c>
      <c r="M104" s="1" t="str">
        <f>HYPERLINK("http://e.lanbook.com/books/element.php?pl1_id=80964","http://e.lanbook.com/books/element.php?pl1_id=80964")</f>
        <v>http://e.lanbook.com/books/element.php?pl1_id=80964</v>
      </c>
      <c r="N104" s="1" t="s">
        <v>24</v>
      </c>
      <c r="O104" s="1"/>
      <c r="P104" s="1"/>
    </row>
    <row r="105" spans="1:16" ht="15">
      <c r="A105" s="6">
        <v>104</v>
      </c>
      <c r="B105" s="5">
        <v>80935</v>
      </c>
      <c r="C105" s="1" t="s">
        <v>402</v>
      </c>
      <c r="D105" s="1" t="s">
        <v>403</v>
      </c>
      <c r="E105" s="1">
        <v>2006</v>
      </c>
      <c r="F105" s="1" t="s">
        <v>404</v>
      </c>
      <c r="G105" s="1">
        <v>72</v>
      </c>
      <c r="H105" s="1" t="s">
        <v>65</v>
      </c>
      <c r="I105" s="1" t="s">
        <v>22</v>
      </c>
      <c r="J105" s="1"/>
      <c r="K105" s="1" t="s">
        <v>13</v>
      </c>
      <c r="L105" s="1" t="s">
        <v>405</v>
      </c>
      <c r="M105" s="1" t="str">
        <f>HYPERLINK("http://e.lanbook.com/books/element.php?pl1_id=80935","http://e.lanbook.com/books/element.php?pl1_id=80935")</f>
        <v>http://e.lanbook.com/books/element.php?pl1_id=80935</v>
      </c>
      <c r="N105" s="1" t="s">
        <v>24</v>
      </c>
      <c r="O105" s="1"/>
      <c r="P105" s="1"/>
    </row>
    <row r="106" spans="1:16" ht="15">
      <c r="A106" s="6">
        <v>105</v>
      </c>
      <c r="B106" s="5">
        <v>81576</v>
      </c>
      <c r="C106" s="1" t="s">
        <v>406</v>
      </c>
      <c r="D106" s="1" t="s">
        <v>407</v>
      </c>
      <c r="E106" s="1">
        <v>2015</v>
      </c>
      <c r="F106" s="1" t="s">
        <v>408</v>
      </c>
      <c r="G106" s="1">
        <v>276</v>
      </c>
      <c r="H106" s="1" t="s">
        <v>65</v>
      </c>
      <c r="I106" s="1" t="s">
        <v>22</v>
      </c>
      <c r="J106" s="1"/>
      <c r="K106" s="1" t="s">
        <v>13</v>
      </c>
      <c r="L106" s="1" t="s">
        <v>409</v>
      </c>
      <c r="M106" s="1" t="str">
        <f>HYPERLINK("http://e.lanbook.com/books/element.php?pl1_id=81576","http://e.lanbook.com/books/element.php?pl1_id=81576")</f>
        <v>http://e.lanbook.com/books/element.php?pl1_id=81576</v>
      </c>
      <c r="N106" s="1" t="s">
        <v>31</v>
      </c>
      <c r="O106" s="1"/>
      <c r="P106" s="1"/>
    </row>
    <row r="107" spans="1:16" ht="15">
      <c r="A107" s="6">
        <v>106</v>
      </c>
      <c r="B107" s="5">
        <v>80975</v>
      </c>
      <c r="C107" s="1" t="s">
        <v>410</v>
      </c>
      <c r="D107" s="1" t="s">
        <v>411</v>
      </c>
      <c r="E107" s="1">
        <v>2007</v>
      </c>
      <c r="F107" s="1" t="s">
        <v>412</v>
      </c>
      <c r="G107" s="1">
        <v>228</v>
      </c>
      <c r="H107" s="1"/>
      <c r="I107" s="1" t="s">
        <v>22</v>
      </c>
      <c r="J107" s="1"/>
      <c r="K107" s="1" t="s">
        <v>13</v>
      </c>
      <c r="L107" s="1" t="s">
        <v>413</v>
      </c>
      <c r="M107" s="1" t="str">
        <f>HYPERLINK("http://e.lanbook.com/books/element.php?pl1_id=80975","http://e.lanbook.com/books/element.php?pl1_id=80975")</f>
        <v>http://e.lanbook.com/books/element.php?pl1_id=80975</v>
      </c>
      <c r="N107" s="1" t="s">
        <v>24</v>
      </c>
      <c r="O107" s="1"/>
      <c r="P107" s="1" t="s">
        <v>48</v>
      </c>
    </row>
    <row r="108" spans="1:16" ht="15">
      <c r="A108" s="6">
        <v>107</v>
      </c>
      <c r="B108" s="5">
        <v>80967</v>
      </c>
      <c r="C108" s="1" t="s">
        <v>414</v>
      </c>
      <c r="D108" s="1" t="s">
        <v>415</v>
      </c>
      <c r="E108" s="1">
        <v>2013</v>
      </c>
      <c r="F108" s="1" t="s">
        <v>416</v>
      </c>
      <c r="G108" s="1">
        <v>72</v>
      </c>
      <c r="H108" s="1" t="s">
        <v>65</v>
      </c>
      <c r="I108" s="1" t="s">
        <v>22</v>
      </c>
      <c r="J108" s="1"/>
      <c r="K108" s="1" t="s">
        <v>13</v>
      </c>
      <c r="L108" s="1" t="s">
        <v>57</v>
      </c>
      <c r="M108" s="1" t="str">
        <f>HYPERLINK("http://e.lanbook.com/books/element.php?pl1_id=80967","http://e.lanbook.com/books/element.php?pl1_id=80967")</f>
        <v>http://e.lanbook.com/books/element.php?pl1_id=80967</v>
      </c>
      <c r="N108" s="1" t="s">
        <v>24</v>
      </c>
      <c r="O108" s="1"/>
      <c r="P108" s="1"/>
    </row>
    <row r="109" spans="1:16" ht="15">
      <c r="A109" s="6">
        <v>108</v>
      </c>
      <c r="B109" s="5">
        <v>80960</v>
      </c>
      <c r="C109" s="1" t="s">
        <v>417</v>
      </c>
      <c r="D109" s="1" t="s">
        <v>418</v>
      </c>
      <c r="E109" s="1">
        <v>2006</v>
      </c>
      <c r="F109" s="1" t="s">
        <v>419</v>
      </c>
      <c r="G109" s="1">
        <v>112</v>
      </c>
      <c r="H109" s="1"/>
      <c r="I109" s="1" t="s">
        <v>22</v>
      </c>
      <c r="J109" s="1"/>
      <c r="K109" s="1" t="s">
        <v>13</v>
      </c>
      <c r="L109" s="1" t="s">
        <v>420</v>
      </c>
      <c r="M109" s="1" t="str">
        <f>HYPERLINK("http://e.lanbook.com/books/element.php?pl1_id=80960","http://e.lanbook.com/books/element.php?pl1_id=80960")</f>
        <v>http://e.lanbook.com/books/element.php?pl1_id=80960</v>
      </c>
      <c r="N109" s="1" t="s">
        <v>24</v>
      </c>
      <c r="O109" s="1"/>
      <c r="P109" s="1"/>
    </row>
    <row r="110" spans="1:16" ht="15">
      <c r="A110" s="6">
        <v>109</v>
      </c>
      <c r="B110" s="5">
        <v>80972</v>
      </c>
      <c r="C110" s="1" t="s">
        <v>421</v>
      </c>
      <c r="D110" s="1" t="s">
        <v>422</v>
      </c>
      <c r="E110" s="1">
        <v>2015</v>
      </c>
      <c r="F110" s="1" t="s">
        <v>423</v>
      </c>
      <c r="G110" s="1">
        <v>48</v>
      </c>
      <c r="H110" s="1" t="s">
        <v>16</v>
      </c>
      <c r="I110" s="1" t="s">
        <v>22</v>
      </c>
      <c r="J110" s="1"/>
      <c r="K110" s="1" t="s">
        <v>13</v>
      </c>
      <c r="L110" s="1" t="s">
        <v>424</v>
      </c>
      <c r="M110" s="1" t="str">
        <f>HYPERLINK("http://e.lanbook.com/books/element.php?pl1_id=80972","http://e.lanbook.com/books/element.php?pl1_id=80972")</f>
        <v>http://e.lanbook.com/books/element.php?pl1_id=80972</v>
      </c>
      <c r="N110" s="1" t="s">
        <v>24</v>
      </c>
      <c r="O110" s="1"/>
      <c r="P110" s="1"/>
    </row>
    <row r="111" spans="1:16" ht="15">
      <c r="A111" s="6">
        <v>110</v>
      </c>
      <c r="B111" s="5">
        <v>81585</v>
      </c>
      <c r="C111" s="1" t="s">
        <v>425</v>
      </c>
      <c r="D111" s="1" t="s">
        <v>426</v>
      </c>
      <c r="E111" s="1">
        <v>2011</v>
      </c>
      <c r="F111" s="1" t="s">
        <v>427</v>
      </c>
      <c r="G111" s="1">
        <v>456</v>
      </c>
      <c r="H111" s="1"/>
      <c r="I111" s="1" t="s">
        <v>22</v>
      </c>
      <c r="J111" s="1"/>
      <c r="K111" s="1" t="s">
        <v>13</v>
      </c>
      <c r="L111" s="1" t="s">
        <v>428</v>
      </c>
      <c r="M111" s="1" t="str">
        <f>HYPERLINK("http://e.lanbook.com/books/element.php?pl1_id=81585","http://e.lanbook.com/books/element.php?pl1_id=81585")</f>
        <v>http://e.lanbook.com/books/element.php?pl1_id=81585</v>
      </c>
      <c r="N111" s="1" t="s">
        <v>134</v>
      </c>
      <c r="O111" s="1" t="s">
        <v>17</v>
      </c>
      <c r="P111" s="1" t="s">
        <v>48</v>
      </c>
    </row>
    <row r="112" spans="1:16" ht="15">
      <c r="A112" s="6">
        <v>111</v>
      </c>
      <c r="B112" s="5">
        <v>80973</v>
      </c>
      <c r="C112" s="1" t="s">
        <v>425</v>
      </c>
      <c r="D112" s="1" t="s">
        <v>429</v>
      </c>
      <c r="E112" s="1">
        <v>2011</v>
      </c>
      <c r="F112" s="1" t="s">
        <v>427</v>
      </c>
      <c r="G112" s="1">
        <v>464</v>
      </c>
      <c r="H112" s="1"/>
      <c r="I112" s="1" t="s">
        <v>22</v>
      </c>
      <c r="J112" s="1"/>
      <c r="K112" s="1" t="s">
        <v>13</v>
      </c>
      <c r="L112" s="1" t="s">
        <v>430</v>
      </c>
      <c r="M112" s="1" t="str">
        <f>HYPERLINK("http://e.lanbook.com/books/element.php?pl1_id=80973","http://e.lanbook.com/books/element.php?pl1_id=80973")</f>
        <v>http://e.lanbook.com/books/element.php?pl1_id=80973</v>
      </c>
      <c r="N112" s="1" t="s">
        <v>134</v>
      </c>
      <c r="O112" s="1" t="s">
        <v>17</v>
      </c>
      <c r="P112" s="1"/>
    </row>
    <row r="113" spans="1:16" ht="15">
      <c r="A113" s="6">
        <v>112</v>
      </c>
      <c r="B113" s="5">
        <v>81542</v>
      </c>
      <c r="C113" s="1" t="s">
        <v>431</v>
      </c>
      <c r="D113" s="1" t="s">
        <v>432</v>
      </c>
      <c r="E113" s="1">
        <v>2010</v>
      </c>
      <c r="F113" s="1" t="s">
        <v>433</v>
      </c>
      <c r="G113" s="1">
        <v>136</v>
      </c>
      <c r="H113" s="1"/>
      <c r="I113" s="1" t="s">
        <v>22</v>
      </c>
      <c r="J113" s="1"/>
      <c r="K113" s="1" t="s">
        <v>13</v>
      </c>
      <c r="L113" s="1" t="s">
        <v>434</v>
      </c>
      <c r="M113" s="1" t="str">
        <f>HYPERLINK("http://e.lanbook.com/books/element.php?pl1_id=81542","http://e.lanbook.com/books/element.php?pl1_id=81542")</f>
        <v>http://e.lanbook.com/books/element.php?pl1_id=81542</v>
      </c>
      <c r="N113" s="1" t="s">
        <v>24</v>
      </c>
      <c r="O113" s="1" t="s">
        <v>17</v>
      </c>
      <c r="P113" s="1" t="s">
        <v>48</v>
      </c>
    </row>
    <row r="114" spans="1:16" ht="15">
      <c r="A114" s="6">
        <v>113</v>
      </c>
      <c r="B114" s="5">
        <v>81535</v>
      </c>
      <c r="C114" s="1" t="s">
        <v>435</v>
      </c>
      <c r="D114" s="1" t="s">
        <v>436</v>
      </c>
      <c r="E114" s="1">
        <v>2007</v>
      </c>
      <c r="F114" s="1" t="s">
        <v>437</v>
      </c>
      <c r="G114" s="1">
        <v>160</v>
      </c>
      <c r="H114" s="1"/>
      <c r="I114" s="1" t="s">
        <v>22</v>
      </c>
      <c r="J114" s="1"/>
      <c r="K114" s="1" t="s">
        <v>13</v>
      </c>
      <c r="L114" s="1" t="s">
        <v>438</v>
      </c>
      <c r="M114" s="1" t="str">
        <f>HYPERLINK("http://e.lanbook.com/books/element.php?pl1_id=81535","http://e.lanbook.com/books/element.php?pl1_id=81535")</f>
        <v>http://e.lanbook.com/books/element.php?pl1_id=81535</v>
      </c>
      <c r="N114" s="1" t="s">
        <v>24</v>
      </c>
      <c r="O114" s="1"/>
      <c r="P114" s="1"/>
    </row>
    <row r="115" spans="1:16" ht="15">
      <c r="A115" s="6">
        <v>114</v>
      </c>
      <c r="B115" s="5">
        <v>81546</v>
      </c>
      <c r="C115" s="1" t="s">
        <v>439</v>
      </c>
      <c r="D115" s="1" t="s">
        <v>440</v>
      </c>
      <c r="E115" s="1">
        <v>2012</v>
      </c>
      <c r="F115" s="1" t="s">
        <v>441</v>
      </c>
      <c r="G115" s="1">
        <v>80</v>
      </c>
      <c r="H115" s="1"/>
      <c r="I115" s="1" t="s">
        <v>22</v>
      </c>
      <c r="J115" s="1"/>
      <c r="K115" s="1" t="s">
        <v>13</v>
      </c>
      <c r="L115" s="1" t="s">
        <v>442</v>
      </c>
      <c r="M115" s="1" t="str">
        <f>HYPERLINK("http://e.lanbook.com/books/element.php?pl1_id=81546","http://e.lanbook.com/books/element.php?pl1_id=81546")</f>
        <v>http://e.lanbook.com/books/element.php?pl1_id=81546</v>
      </c>
      <c r="N115" s="1" t="s">
        <v>24</v>
      </c>
      <c r="O115" s="1" t="s">
        <v>17</v>
      </c>
      <c r="P115" s="1" t="s">
        <v>48</v>
      </c>
    </row>
    <row r="116" spans="1:16" ht="15">
      <c r="A116" s="6">
        <v>115</v>
      </c>
      <c r="B116" s="5">
        <v>80951</v>
      </c>
      <c r="C116" s="1" t="s">
        <v>443</v>
      </c>
      <c r="D116" s="1" t="s">
        <v>444</v>
      </c>
      <c r="E116" s="1">
        <v>2015</v>
      </c>
      <c r="F116" s="1" t="s">
        <v>445</v>
      </c>
      <c r="G116" s="1">
        <v>32</v>
      </c>
      <c r="H116" s="1" t="s">
        <v>65</v>
      </c>
      <c r="I116" s="1" t="s">
        <v>22</v>
      </c>
      <c r="J116" s="1"/>
      <c r="K116" s="1" t="s">
        <v>13</v>
      </c>
      <c r="L116" s="1" t="s">
        <v>446</v>
      </c>
      <c r="M116" s="1" t="str">
        <f>HYPERLINK("http://e.lanbook.com/books/element.php?pl1_id=80951","http://e.lanbook.com/books/element.php?pl1_id=80951")</f>
        <v>http://e.lanbook.com/books/element.php?pl1_id=80951</v>
      </c>
      <c r="N116" s="1" t="s">
        <v>24</v>
      </c>
      <c r="O116" s="1"/>
      <c r="P116" s="1"/>
    </row>
    <row r="117" spans="1:16" ht="15">
      <c r="A117" s="6">
        <v>116</v>
      </c>
      <c r="B117" s="5">
        <v>80908</v>
      </c>
      <c r="C117" s="1" t="s">
        <v>447</v>
      </c>
      <c r="D117" s="1" t="s">
        <v>448</v>
      </c>
      <c r="E117" s="1">
        <v>2015</v>
      </c>
      <c r="F117" s="1" t="s">
        <v>449</v>
      </c>
      <c r="G117" s="1">
        <v>304</v>
      </c>
      <c r="H117" s="1"/>
      <c r="I117" s="1" t="s">
        <v>22</v>
      </c>
      <c r="J117" s="1"/>
      <c r="K117" s="1" t="s">
        <v>13</v>
      </c>
      <c r="L117" s="1" t="s">
        <v>450</v>
      </c>
      <c r="M117" s="1" t="str">
        <f>HYPERLINK("http://e.lanbook.com/books/element.php?pl1_id=80908","http://e.lanbook.com/books/element.php?pl1_id=80908")</f>
        <v>http://e.lanbook.com/books/element.php?pl1_id=80908</v>
      </c>
      <c r="N117" s="1" t="s">
        <v>24</v>
      </c>
      <c r="O117" s="1" t="s">
        <v>290</v>
      </c>
      <c r="P117" s="1" t="s">
        <v>48</v>
      </c>
    </row>
    <row r="118" spans="1:16" ht="15">
      <c r="A118" s="6">
        <v>117</v>
      </c>
      <c r="B118" s="5">
        <v>80933</v>
      </c>
      <c r="C118" s="1" t="s">
        <v>451</v>
      </c>
      <c r="D118" s="1" t="s">
        <v>452</v>
      </c>
      <c r="E118" s="1">
        <v>2015</v>
      </c>
      <c r="F118" s="1" t="s">
        <v>453</v>
      </c>
      <c r="G118" s="1">
        <v>128</v>
      </c>
      <c r="H118" s="1"/>
      <c r="I118" s="1" t="s">
        <v>22</v>
      </c>
      <c r="J118" s="1"/>
      <c r="K118" s="1" t="s">
        <v>13</v>
      </c>
      <c r="L118" s="1" t="s">
        <v>454</v>
      </c>
      <c r="M118" s="1" t="str">
        <f>HYPERLINK("http://e.lanbook.com/books/element.php?pl1_id=80933","http://e.lanbook.com/books/element.php?pl1_id=80933")</f>
        <v>http://e.lanbook.com/books/element.php?pl1_id=80933</v>
      </c>
      <c r="N118" s="1" t="s">
        <v>24</v>
      </c>
      <c r="O118" s="1"/>
      <c r="P118" s="1" t="s">
        <v>129</v>
      </c>
    </row>
    <row r="119" spans="1:16" ht="15">
      <c r="A119" s="6">
        <v>118</v>
      </c>
      <c r="B119" s="5">
        <v>80962</v>
      </c>
      <c r="C119" s="1" t="s">
        <v>455</v>
      </c>
      <c r="D119" s="1" t="s">
        <v>456</v>
      </c>
      <c r="E119" s="1">
        <v>2015</v>
      </c>
      <c r="F119" s="1" t="s">
        <v>457</v>
      </c>
      <c r="G119" s="1">
        <v>64</v>
      </c>
      <c r="H119" s="1" t="s">
        <v>167</v>
      </c>
      <c r="I119" s="1" t="s">
        <v>22</v>
      </c>
      <c r="J119" s="1"/>
      <c r="K119" s="1" t="s">
        <v>13</v>
      </c>
      <c r="L119" s="1" t="s">
        <v>458</v>
      </c>
      <c r="M119" s="1" t="str">
        <f>HYPERLINK("http://e.lanbook.com/books/element.php?pl1_id=80962","http://e.lanbook.com/books/element.php?pl1_id=80962")</f>
        <v>http://e.lanbook.com/books/element.php?pl1_id=80962</v>
      </c>
      <c r="N119" s="1" t="s">
        <v>24</v>
      </c>
      <c r="O119" s="1"/>
      <c r="P119" s="1"/>
    </row>
    <row r="120" spans="1:16" ht="15">
      <c r="A120" s="6">
        <v>119</v>
      </c>
      <c r="B120" s="5">
        <v>80983</v>
      </c>
      <c r="C120" s="1" t="s">
        <v>14</v>
      </c>
      <c r="D120" s="1" t="s">
        <v>459</v>
      </c>
      <c r="E120" s="1">
        <v>2015</v>
      </c>
      <c r="F120" s="1" t="s">
        <v>460</v>
      </c>
      <c r="G120" s="1">
        <v>230</v>
      </c>
      <c r="H120" s="1"/>
      <c r="I120" s="1" t="s">
        <v>22</v>
      </c>
      <c r="J120" s="1"/>
      <c r="K120" s="1" t="s">
        <v>13</v>
      </c>
      <c r="L120" s="1" t="s">
        <v>461</v>
      </c>
      <c r="M120" s="1" t="str">
        <f>HYPERLINK("http://e.lanbook.com/books/element.php?pl1_id=80983","http://e.lanbook.com/books/element.php?pl1_id=80983")</f>
        <v>http://e.lanbook.com/books/element.php?pl1_id=80983</v>
      </c>
      <c r="N120" s="1" t="s">
        <v>24</v>
      </c>
      <c r="O120" s="1" t="s">
        <v>17</v>
      </c>
      <c r="P120" s="1" t="s">
        <v>19</v>
      </c>
    </row>
    <row r="121" spans="1:16" ht="15">
      <c r="A121" s="6">
        <v>120</v>
      </c>
      <c r="B121" s="5">
        <v>80939</v>
      </c>
      <c r="C121" s="1" t="s">
        <v>462</v>
      </c>
      <c r="D121" s="1" t="s">
        <v>463</v>
      </c>
      <c r="E121" s="1">
        <v>2015</v>
      </c>
      <c r="F121" s="1" t="s">
        <v>464</v>
      </c>
      <c r="G121" s="1">
        <v>108</v>
      </c>
      <c r="H121" s="1" t="s">
        <v>65</v>
      </c>
      <c r="I121" s="1" t="s">
        <v>22</v>
      </c>
      <c r="J121" s="1"/>
      <c r="K121" s="1" t="s">
        <v>13</v>
      </c>
      <c r="L121" s="1" t="s">
        <v>465</v>
      </c>
      <c r="M121" s="1" t="str">
        <f>HYPERLINK("http://e.lanbook.com/books/element.php?pl1_id=80939","http://e.lanbook.com/books/element.php?pl1_id=80939")</f>
        <v>http://e.lanbook.com/books/element.php?pl1_id=80939</v>
      </c>
      <c r="N121" s="1" t="s">
        <v>24</v>
      </c>
      <c r="O121" s="1" t="s">
        <v>17</v>
      </c>
      <c r="P121" s="1" t="s">
        <v>48</v>
      </c>
    </row>
    <row r="122" spans="1:16" ht="15">
      <c r="A122" s="6">
        <v>121</v>
      </c>
      <c r="B122" s="5">
        <v>80924</v>
      </c>
      <c r="C122" s="1" t="s">
        <v>466</v>
      </c>
      <c r="D122" s="1" t="s">
        <v>467</v>
      </c>
      <c r="E122" s="1">
        <v>2011</v>
      </c>
      <c r="F122" s="1" t="s">
        <v>468</v>
      </c>
      <c r="G122" s="1">
        <v>40</v>
      </c>
      <c r="H122" s="1" t="s">
        <v>38</v>
      </c>
      <c r="I122" s="1" t="s">
        <v>22</v>
      </c>
      <c r="J122" s="1"/>
      <c r="K122" s="1" t="s">
        <v>13</v>
      </c>
      <c r="L122" s="1" t="s">
        <v>190</v>
      </c>
      <c r="M122" s="1" t="str">
        <f>HYPERLINK("http://e.lanbook.com/books/element.php?pl1_id=80924","http://e.lanbook.com/books/element.php?pl1_id=80924")</f>
        <v>http://e.lanbook.com/books/element.php?pl1_id=80924</v>
      </c>
      <c r="N122" s="1" t="s">
        <v>24</v>
      </c>
      <c r="O122" s="1"/>
      <c r="P122" s="1"/>
    </row>
    <row r="123" spans="1:16" ht="15">
      <c r="A123" s="6">
        <v>122</v>
      </c>
      <c r="B123" s="5">
        <v>80936</v>
      </c>
      <c r="C123" s="1" t="s">
        <v>466</v>
      </c>
      <c r="D123" s="1" t="s">
        <v>469</v>
      </c>
      <c r="E123" s="1">
        <v>2015</v>
      </c>
      <c r="F123" s="1" t="s">
        <v>470</v>
      </c>
      <c r="G123" s="1">
        <v>64</v>
      </c>
      <c r="H123" s="1" t="s">
        <v>16</v>
      </c>
      <c r="I123" s="1" t="s">
        <v>22</v>
      </c>
      <c r="J123" s="1"/>
      <c r="K123" s="1" t="s">
        <v>13</v>
      </c>
      <c r="L123" s="1" t="s">
        <v>471</v>
      </c>
      <c r="M123" s="1" t="str">
        <f>HYPERLINK("http://e.lanbook.com/books/element.php?pl1_id=80936","http://e.lanbook.com/books/element.php?pl1_id=80936")</f>
        <v>http://e.lanbook.com/books/element.php?pl1_id=80936</v>
      </c>
      <c r="N123" s="1" t="s">
        <v>24</v>
      </c>
      <c r="O123" s="1"/>
      <c r="P123" s="1"/>
    </row>
    <row r="124" spans="1:16" ht="15">
      <c r="A124" s="6">
        <v>123</v>
      </c>
      <c r="B124" s="5">
        <v>80907</v>
      </c>
      <c r="C124" s="1" t="s">
        <v>472</v>
      </c>
      <c r="D124" s="1" t="s">
        <v>473</v>
      </c>
      <c r="E124" s="1">
        <v>2015</v>
      </c>
      <c r="F124" s="1" t="s">
        <v>474</v>
      </c>
      <c r="G124" s="1">
        <v>256</v>
      </c>
      <c r="H124" s="1"/>
      <c r="I124" s="1" t="s">
        <v>22</v>
      </c>
      <c r="J124" s="1"/>
      <c r="K124" s="1" t="s">
        <v>13</v>
      </c>
      <c r="L124" s="1" t="s">
        <v>475</v>
      </c>
      <c r="M124" s="1" t="str">
        <f>HYPERLINK("http://e.lanbook.com/books/element.php?pl1_id=80907","http://e.lanbook.com/books/element.php?pl1_id=80907")</f>
        <v>http://e.lanbook.com/books/element.php?pl1_id=80907</v>
      </c>
      <c r="N124" s="1" t="s">
        <v>24</v>
      </c>
      <c r="O124" s="1"/>
      <c r="P124" s="1"/>
    </row>
    <row r="125" spans="1:16" ht="15">
      <c r="A125" s="6">
        <v>124</v>
      </c>
      <c r="B125" s="5">
        <v>80922</v>
      </c>
      <c r="C125" s="1" t="s">
        <v>476</v>
      </c>
      <c r="D125" s="1" t="s">
        <v>477</v>
      </c>
      <c r="E125" s="1">
        <v>2015</v>
      </c>
      <c r="F125" s="1" t="s">
        <v>478</v>
      </c>
      <c r="G125" s="1">
        <v>36</v>
      </c>
      <c r="H125" s="1" t="s">
        <v>38</v>
      </c>
      <c r="I125" s="1" t="s">
        <v>22</v>
      </c>
      <c r="J125" s="1"/>
      <c r="K125" s="1" t="s">
        <v>13</v>
      </c>
      <c r="L125" s="1" t="s">
        <v>190</v>
      </c>
      <c r="M125" s="1" t="str">
        <f>HYPERLINK("http://e.lanbook.com/books/element.php?pl1_id=80922","http://e.lanbook.com/books/element.php?pl1_id=80922")</f>
        <v>http://e.lanbook.com/books/element.php?pl1_id=80922</v>
      </c>
      <c r="N125" s="1" t="s">
        <v>24</v>
      </c>
      <c r="O125" s="1"/>
      <c r="P125" s="1"/>
    </row>
    <row r="126" spans="1:16" ht="15">
      <c r="A126" s="6">
        <v>125</v>
      </c>
      <c r="B126" s="5">
        <v>80947</v>
      </c>
      <c r="C126" s="1" t="s">
        <v>479</v>
      </c>
      <c r="D126" s="1" t="s">
        <v>480</v>
      </c>
      <c r="E126" s="1">
        <v>2015</v>
      </c>
      <c r="F126" s="1" t="s">
        <v>481</v>
      </c>
      <c r="G126" s="1">
        <v>208</v>
      </c>
      <c r="H126" s="1"/>
      <c r="I126" s="1" t="s">
        <v>22</v>
      </c>
      <c r="J126" s="1"/>
      <c r="K126" s="1" t="s">
        <v>13</v>
      </c>
      <c r="L126" s="1" t="s">
        <v>482</v>
      </c>
      <c r="M126" s="1" t="str">
        <f>HYPERLINK("http://e.lanbook.com/books/element.php?pl1_id=80947","http://e.lanbook.com/books/element.php?pl1_id=80947")</f>
        <v>http://e.lanbook.com/books/element.php?pl1_id=80947</v>
      </c>
      <c r="N126" s="1" t="s">
        <v>24</v>
      </c>
      <c r="O126" s="1"/>
      <c r="P126" s="1"/>
    </row>
    <row r="127" spans="1:16" ht="15">
      <c r="A127" s="6">
        <v>126</v>
      </c>
      <c r="B127" s="5">
        <v>80969</v>
      </c>
      <c r="C127" s="1" t="s">
        <v>483</v>
      </c>
      <c r="D127" s="1" t="s">
        <v>484</v>
      </c>
      <c r="E127" s="1">
        <v>2013</v>
      </c>
      <c r="F127" s="1" t="s">
        <v>485</v>
      </c>
      <c r="G127" s="1">
        <v>200</v>
      </c>
      <c r="H127" s="1"/>
      <c r="I127" s="1" t="s">
        <v>22</v>
      </c>
      <c r="J127" s="1"/>
      <c r="K127" s="1" t="s">
        <v>13</v>
      </c>
      <c r="L127" s="1" t="s">
        <v>486</v>
      </c>
      <c r="M127" s="1" t="str">
        <f>HYPERLINK("http://e.lanbook.com/books/element.php?pl1_id=80969","http://e.lanbook.com/books/element.php?pl1_id=80969")</f>
        <v>http://e.lanbook.com/books/element.php?pl1_id=80969</v>
      </c>
      <c r="N127" s="1" t="s">
        <v>24</v>
      </c>
      <c r="O127" s="1" t="s">
        <v>17</v>
      </c>
      <c r="P127" s="1"/>
    </row>
    <row r="128" spans="1:16" ht="15">
      <c r="A128" s="6">
        <v>127</v>
      </c>
      <c r="B128" s="5">
        <v>80968</v>
      </c>
      <c r="C128" s="1" t="s">
        <v>483</v>
      </c>
      <c r="D128" s="1" t="s">
        <v>487</v>
      </c>
      <c r="E128" s="1">
        <v>2013</v>
      </c>
      <c r="F128" s="1" t="s">
        <v>488</v>
      </c>
      <c r="G128" s="1">
        <v>192</v>
      </c>
      <c r="H128" s="1"/>
      <c r="I128" s="1" t="s">
        <v>22</v>
      </c>
      <c r="J128" s="1"/>
      <c r="K128" s="1" t="s">
        <v>13</v>
      </c>
      <c r="L128" s="1" t="s">
        <v>486</v>
      </c>
      <c r="M128" s="1" t="str">
        <f>HYPERLINK("http://e.lanbook.com/books/element.php?pl1_id=80968","http://e.lanbook.com/books/element.php?pl1_id=80968")</f>
        <v>http://e.lanbook.com/books/element.php?pl1_id=80968</v>
      </c>
      <c r="N128" s="1" t="s">
        <v>24</v>
      </c>
      <c r="O128" s="1" t="s">
        <v>17</v>
      </c>
      <c r="P128" s="1"/>
    </row>
    <row r="129" spans="1:16" ht="15">
      <c r="A129" s="6">
        <v>128</v>
      </c>
      <c r="B129" s="5">
        <v>80920</v>
      </c>
      <c r="C129" s="1" t="s">
        <v>489</v>
      </c>
      <c r="D129" s="1" t="s">
        <v>490</v>
      </c>
      <c r="E129" s="1">
        <v>2015</v>
      </c>
      <c r="F129" s="1" t="s">
        <v>491</v>
      </c>
      <c r="G129" s="1">
        <v>40</v>
      </c>
      <c r="H129" s="1" t="s">
        <v>25</v>
      </c>
      <c r="I129" s="1" t="s">
        <v>22</v>
      </c>
      <c r="J129" s="1"/>
      <c r="K129" s="1" t="s">
        <v>13</v>
      </c>
      <c r="L129" s="1" t="s">
        <v>492</v>
      </c>
      <c r="M129" s="1" t="str">
        <f>HYPERLINK("http://e.lanbook.com/books/element.php?pl1_id=80920","http://e.lanbook.com/books/element.php?pl1_id=80920")</f>
        <v>http://e.lanbook.com/books/element.php?pl1_id=80920</v>
      </c>
      <c r="N129" s="1" t="s">
        <v>24</v>
      </c>
      <c r="O129" s="1"/>
      <c r="P129" s="1"/>
    </row>
    <row r="130" spans="1:16" ht="15">
      <c r="A130" s="6">
        <v>129</v>
      </c>
      <c r="B130" s="5">
        <v>80927</v>
      </c>
      <c r="C130" s="1" t="s">
        <v>489</v>
      </c>
      <c r="D130" s="1" t="s">
        <v>493</v>
      </c>
      <c r="E130" s="1">
        <v>2015</v>
      </c>
      <c r="F130" s="1" t="s">
        <v>494</v>
      </c>
      <c r="G130" s="1">
        <v>48</v>
      </c>
      <c r="H130" s="1"/>
      <c r="I130" s="1" t="s">
        <v>22</v>
      </c>
      <c r="J130" s="1"/>
      <c r="K130" s="1" t="s">
        <v>13</v>
      </c>
      <c r="L130" s="1" t="s">
        <v>57</v>
      </c>
      <c r="M130" s="1" t="str">
        <f>HYPERLINK("http://e.lanbook.com/books/element.php?pl1_id=80927","http://e.lanbook.com/books/element.php?pl1_id=80927")</f>
        <v>http://e.lanbook.com/books/element.php?pl1_id=80927</v>
      </c>
      <c r="N130" s="1" t="s">
        <v>24</v>
      </c>
      <c r="O130" s="1"/>
      <c r="P130" s="1"/>
    </row>
    <row r="131" spans="1:16" ht="15">
      <c r="A131" s="6">
        <v>130</v>
      </c>
      <c r="B131" s="5">
        <v>80959</v>
      </c>
      <c r="C131" s="1" t="s">
        <v>489</v>
      </c>
      <c r="D131" s="1" t="s">
        <v>495</v>
      </c>
      <c r="E131" s="1">
        <v>2013</v>
      </c>
      <c r="F131" s="1" t="s">
        <v>496</v>
      </c>
      <c r="G131" s="1">
        <v>92</v>
      </c>
      <c r="H131" s="1"/>
      <c r="I131" s="1" t="s">
        <v>22</v>
      </c>
      <c r="J131" s="1"/>
      <c r="K131" s="1" t="s">
        <v>13</v>
      </c>
      <c r="L131" s="1" t="s">
        <v>497</v>
      </c>
      <c r="M131" s="1" t="str">
        <f>HYPERLINK("http://e.lanbook.com/books/element.php?pl1_id=80959","http://e.lanbook.com/books/element.php?pl1_id=80959")</f>
        <v>http://e.lanbook.com/books/element.php?pl1_id=80959</v>
      </c>
      <c r="N131" s="1" t="s">
        <v>24</v>
      </c>
      <c r="O131" s="1"/>
      <c r="P131" s="1"/>
    </row>
    <row r="132" spans="1:16" ht="15">
      <c r="A132" s="6">
        <v>131</v>
      </c>
      <c r="B132" s="5">
        <v>80949</v>
      </c>
      <c r="C132" s="1" t="s">
        <v>489</v>
      </c>
      <c r="D132" s="1" t="s">
        <v>498</v>
      </c>
      <c r="E132" s="1">
        <v>2015</v>
      </c>
      <c r="F132" s="1" t="s">
        <v>499</v>
      </c>
      <c r="G132" s="1">
        <v>36</v>
      </c>
      <c r="H132" s="1"/>
      <c r="I132" s="1" t="s">
        <v>22</v>
      </c>
      <c r="J132" s="1"/>
      <c r="K132" s="1" t="s">
        <v>13</v>
      </c>
      <c r="L132" s="1" t="s">
        <v>500</v>
      </c>
      <c r="M132" s="1" t="str">
        <f>HYPERLINK("http://e.lanbook.com/books/element.php?pl1_id=80949","http://e.lanbook.com/books/element.php?pl1_id=80949")</f>
        <v>http://e.lanbook.com/books/element.php?pl1_id=80949</v>
      </c>
      <c r="N132" s="1" t="s">
        <v>24</v>
      </c>
      <c r="O132" s="1"/>
      <c r="P132" s="1"/>
    </row>
    <row r="133" spans="1:16" ht="15">
      <c r="A133" s="6">
        <v>132</v>
      </c>
      <c r="B133" s="5">
        <v>81543</v>
      </c>
      <c r="C133" s="1" t="s">
        <v>501</v>
      </c>
      <c r="D133" s="1" t="s">
        <v>502</v>
      </c>
      <c r="E133" s="1">
        <v>2011</v>
      </c>
      <c r="F133" s="1" t="s">
        <v>503</v>
      </c>
      <c r="G133" s="1">
        <v>56</v>
      </c>
      <c r="H133" s="1"/>
      <c r="I133" s="1" t="s">
        <v>22</v>
      </c>
      <c r="J133" s="1"/>
      <c r="K133" s="1" t="s">
        <v>13</v>
      </c>
      <c r="L133" s="1" t="s">
        <v>504</v>
      </c>
      <c r="M133" s="1" t="str">
        <f>HYPERLINK("http://e.lanbook.com/books/element.php?pl1_id=81543","http://e.lanbook.com/books/element.php?pl1_id=81543")</f>
        <v>http://e.lanbook.com/books/element.php?pl1_id=81543</v>
      </c>
      <c r="N133" s="1" t="s">
        <v>24</v>
      </c>
      <c r="O133" s="1" t="s">
        <v>17</v>
      </c>
      <c r="P133" s="1" t="s">
        <v>48</v>
      </c>
    </row>
    <row r="134" spans="1:16" ht="15">
      <c r="A134" s="6">
        <v>133</v>
      </c>
      <c r="B134" s="5">
        <v>80950</v>
      </c>
      <c r="C134" s="1" t="s">
        <v>505</v>
      </c>
      <c r="D134" s="1" t="s">
        <v>508</v>
      </c>
      <c r="E134" s="1">
        <v>2014</v>
      </c>
      <c r="F134" s="1" t="s">
        <v>506</v>
      </c>
      <c r="G134" s="1">
        <v>336</v>
      </c>
      <c r="H134" s="1"/>
      <c r="I134" s="1" t="s">
        <v>22</v>
      </c>
      <c r="J134" s="1"/>
      <c r="K134" s="1" t="s">
        <v>13</v>
      </c>
      <c r="L134" s="1" t="s">
        <v>507</v>
      </c>
      <c r="M134" s="1" t="str">
        <f>HYPERLINK("http://e.lanbook.com/books/element.php?pl1_id=80950","http://e.lanbook.com/books/element.php?pl1_id=80950")</f>
        <v>http://e.lanbook.com/books/element.php?pl1_id=80950</v>
      </c>
      <c r="N134" s="1" t="s">
        <v>24</v>
      </c>
      <c r="O134" s="1" t="s">
        <v>17</v>
      </c>
      <c r="P134" s="1" t="s">
        <v>48</v>
      </c>
    </row>
    <row r="135" spans="1:16" ht="15">
      <c r="A135" s="6">
        <v>134</v>
      </c>
      <c r="B135" s="5">
        <v>80966</v>
      </c>
      <c r="C135" s="1" t="s">
        <v>509</v>
      </c>
      <c r="D135" s="1" t="s">
        <v>510</v>
      </c>
      <c r="E135" s="1">
        <v>2015</v>
      </c>
      <c r="F135" s="1" t="s">
        <v>511</v>
      </c>
      <c r="G135" s="1">
        <v>164</v>
      </c>
      <c r="H135" s="1"/>
      <c r="I135" s="1" t="s">
        <v>22</v>
      </c>
      <c r="J135" s="1"/>
      <c r="K135" s="1" t="s">
        <v>13</v>
      </c>
      <c r="L135" s="1" t="s">
        <v>512</v>
      </c>
      <c r="M135" s="1" t="str">
        <f>HYPERLINK("http://e.lanbook.com/books/element.php?pl1_id=80966","http://e.lanbook.com/books/element.php?pl1_id=80966")</f>
        <v>http://e.lanbook.com/books/element.php?pl1_id=80966</v>
      </c>
      <c r="N135" s="1" t="s">
        <v>24</v>
      </c>
      <c r="O135" s="1"/>
      <c r="P135" s="1"/>
    </row>
    <row r="136" spans="1:16" ht="15">
      <c r="A136" s="6">
        <v>135</v>
      </c>
      <c r="B136" s="5">
        <v>80916</v>
      </c>
      <c r="C136" s="1" t="s">
        <v>513</v>
      </c>
      <c r="D136" s="1" t="s">
        <v>514</v>
      </c>
      <c r="E136" s="1">
        <v>2015</v>
      </c>
      <c r="F136" s="1" t="s">
        <v>515</v>
      </c>
      <c r="G136" s="1">
        <v>128</v>
      </c>
      <c r="H136" s="1"/>
      <c r="I136" s="1" t="s">
        <v>22</v>
      </c>
      <c r="J136" s="1"/>
      <c r="K136" s="1" t="s">
        <v>13</v>
      </c>
      <c r="L136" s="1" t="s">
        <v>516</v>
      </c>
      <c r="M136" s="1" t="str">
        <f>HYPERLINK("http://e.lanbook.com/books/element.php?pl1_id=80916","http://e.lanbook.com/books/element.php?pl1_id=80916")</f>
        <v>http://e.lanbook.com/books/element.php?pl1_id=80916</v>
      </c>
      <c r="N136" s="1" t="s">
        <v>24</v>
      </c>
      <c r="O136" s="1"/>
      <c r="P136" s="1"/>
    </row>
    <row r="137" spans="1:16" ht="15">
      <c r="A137" s="6">
        <v>136</v>
      </c>
      <c r="B137" s="8">
        <v>80948</v>
      </c>
      <c r="C137" s="9" t="s">
        <v>513</v>
      </c>
      <c r="D137" s="9" t="s">
        <v>517</v>
      </c>
      <c r="E137" s="9">
        <v>2015</v>
      </c>
      <c r="F137" s="9" t="s">
        <v>518</v>
      </c>
      <c r="G137" s="9">
        <v>208</v>
      </c>
      <c r="H137" s="9"/>
      <c r="I137" s="9" t="s">
        <v>22</v>
      </c>
      <c r="J137" s="9"/>
      <c r="K137" s="9" t="s">
        <v>13</v>
      </c>
      <c r="L137" s="9" t="s">
        <v>519</v>
      </c>
      <c r="M137" s="9" t="str">
        <f>HYPERLINK("http://e.lanbook.com/books/element.php?pl1_id=80948","http://e.lanbook.com/books/element.php?pl1_id=80948")</f>
        <v>http://e.lanbook.com/books/element.php?pl1_id=80948</v>
      </c>
      <c r="N137" s="9" t="s">
        <v>24</v>
      </c>
      <c r="O137" s="9"/>
      <c r="P137" s="9"/>
    </row>
    <row r="138" spans="1:16" ht="15">
      <c r="A138" s="6">
        <v>137</v>
      </c>
      <c r="B138" s="7">
        <v>90045</v>
      </c>
      <c r="C138" s="7" t="s">
        <v>366</v>
      </c>
      <c r="D138" s="7" t="s">
        <v>522</v>
      </c>
      <c r="E138" s="7">
        <v>2016</v>
      </c>
      <c r="F138" s="7" t="s">
        <v>523</v>
      </c>
      <c r="G138" s="7">
        <v>152</v>
      </c>
      <c r="H138" s="7" t="s">
        <v>526</v>
      </c>
      <c r="I138" s="10" t="s">
        <v>22</v>
      </c>
      <c r="J138" s="10"/>
      <c r="K138" s="10" t="s">
        <v>13</v>
      </c>
      <c r="L138" s="7" t="s">
        <v>528</v>
      </c>
      <c r="M138" s="7" t="s">
        <v>530</v>
      </c>
      <c r="N138" s="7" t="s">
        <v>24</v>
      </c>
      <c r="O138" s="10"/>
      <c r="P138" s="7" t="s">
        <v>532</v>
      </c>
    </row>
    <row r="139" spans="1:16" ht="15">
      <c r="A139" s="6">
        <v>138</v>
      </c>
      <c r="B139" s="7">
        <v>90046</v>
      </c>
      <c r="C139" s="7" t="s">
        <v>346</v>
      </c>
      <c r="D139" s="7" t="s">
        <v>524</v>
      </c>
      <c r="E139" s="7">
        <v>2016</v>
      </c>
      <c r="F139" s="7" t="s">
        <v>525</v>
      </c>
      <c r="G139" s="7">
        <v>144</v>
      </c>
      <c r="H139" s="7" t="s">
        <v>527</v>
      </c>
      <c r="I139" s="10" t="s">
        <v>22</v>
      </c>
      <c r="J139" s="10"/>
      <c r="K139" s="10" t="s">
        <v>13</v>
      </c>
      <c r="L139" s="7" t="s">
        <v>529</v>
      </c>
      <c r="M139" s="7" t="s">
        <v>531</v>
      </c>
      <c r="N139" s="7" t="s">
        <v>24</v>
      </c>
      <c r="O139" s="10"/>
      <c r="P139" s="7"/>
    </row>
    <row r="140" spans="1:16" ht="15">
      <c r="A140" s="6">
        <v>139</v>
      </c>
      <c r="B140" s="11">
        <v>92312</v>
      </c>
      <c r="C140" s="11" t="s">
        <v>533</v>
      </c>
      <c r="D140" s="11" t="s">
        <v>534</v>
      </c>
      <c r="E140" s="11">
        <v>2007</v>
      </c>
      <c r="F140" s="11" t="s">
        <v>535</v>
      </c>
      <c r="G140" s="11">
        <v>96</v>
      </c>
      <c r="H140" s="11"/>
      <c r="I140" s="10" t="s">
        <v>22</v>
      </c>
      <c r="J140" s="11"/>
      <c r="K140" s="10" t="s">
        <v>13</v>
      </c>
      <c r="L140" s="11" t="s">
        <v>536</v>
      </c>
      <c r="M140" s="11" t="s">
        <v>537</v>
      </c>
      <c r="N140" s="11" t="s">
        <v>24</v>
      </c>
      <c r="O140" s="11"/>
      <c r="P140" s="11" t="s">
        <v>538</v>
      </c>
    </row>
    <row r="141" spans="1:16" ht="15">
      <c r="A141" s="6">
        <v>140</v>
      </c>
      <c r="B141" s="11">
        <v>92318</v>
      </c>
      <c r="C141" s="11" t="s">
        <v>539</v>
      </c>
      <c r="D141" s="11" t="s">
        <v>20</v>
      </c>
      <c r="E141" s="11">
        <v>2015</v>
      </c>
      <c r="F141" s="11" t="s">
        <v>21</v>
      </c>
      <c r="G141" s="11">
        <v>60</v>
      </c>
      <c r="H141" s="11" t="s">
        <v>540</v>
      </c>
      <c r="I141" s="10" t="s">
        <v>22</v>
      </c>
      <c r="J141" s="11"/>
      <c r="K141" s="10" t="s">
        <v>13</v>
      </c>
      <c r="L141" s="11" t="s">
        <v>541</v>
      </c>
      <c r="M141" s="11" t="s">
        <v>542</v>
      </c>
      <c r="N141" s="11" t="s">
        <v>24</v>
      </c>
      <c r="O141" s="11"/>
      <c r="P141" s="11" t="s">
        <v>543</v>
      </c>
    </row>
    <row r="142" spans="1:16" ht="15">
      <c r="A142" s="6">
        <v>141</v>
      </c>
      <c r="B142" s="11">
        <v>92276</v>
      </c>
      <c r="C142" s="11" t="s">
        <v>544</v>
      </c>
      <c r="D142" s="11" t="s">
        <v>545</v>
      </c>
      <c r="E142" s="11">
        <v>2016</v>
      </c>
      <c r="F142" s="11" t="s">
        <v>547</v>
      </c>
      <c r="G142" s="11">
        <v>336</v>
      </c>
      <c r="H142" s="11" t="s">
        <v>546</v>
      </c>
      <c r="I142" s="10" t="s">
        <v>22</v>
      </c>
      <c r="J142" s="11"/>
      <c r="K142" s="10" t="s">
        <v>13</v>
      </c>
      <c r="L142" s="11" t="s">
        <v>548</v>
      </c>
      <c r="M142" s="11" t="s">
        <v>549</v>
      </c>
      <c r="N142" s="11" t="s">
        <v>24</v>
      </c>
      <c r="O142" s="11" t="s">
        <v>17</v>
      </c>
      <c r="P142" s="11" t="s">
        <v>538</v>
      </c>
    </row>
    <row r="143" spans="1:16" ht="15">
      <c r="A143" s="6">
        <v>142</v>
      </c>
      <c r="B143" s="11">
        <v>92277</v>
      </c>
      <c r="C143" s="11" t="s">
        <v>550</v>
      </c>
      <c r="D143" s="11" t="s">
        <v>551</v>
      </c>
      <c r="E143" s="11">
        <v>2015</v>
      </c>
      <c r="F143" s="11" t="s">
        <v>552</v>
      </c>
      <c r="G143" s="11">
        <v>232</v>
      </c>
      <c r="H143" s="11"/>
      <c r="I143" s="10" t="s">
        <v>22</v>
      </c>
      <c r="J143" s="11"/>
      <c r="K143" s="10" t="s">
        <v>13</v>
      </c>
      <c r="L143" s="11" t="s">
        <v>553</v>
      </c>
      <c r="M143" s="11" t="s">
        <v>554</v>
      </c>
      <c r="N143" s="11" t="s">
        <v>24</v>
      </c>
      <c r="O143" s="11" t="s">
        <v>17</v>
      </c>
      <c r="P143" s="11" t="s">
        <v>538</v>
      </c>
    </row>
    <row r="144" spans="1:16" ht="15">
      <c r="A144" s="6">
        <v>143</v>
      </c>
      <c r="B144" s="11">
        <v>92278</v>
      </c>
      <c r="C144" s="11" t="s">
        <v>555</v>
      </c>
      <c r="D144" s="11" t="s">
        <v>556</v>
      </c>
      <c r="E144" s="11">
        <v>2014</v>
      </c>
      <c r="F144" s="11" t="s">
        <v>557</v>
      </c>
      <c r="G144" s="11">
        <v>192</v>
      </c>
      <c r="H144" s="11"/>
      <c r="I144" s="10" t="s">
        <v>22</v>
      </c>
      <c r="J144" s="11"/>
      <c r="K144" s="10" t="s">
        <v>13</v>
      </c>
      <c r="L144" s="11" t="s">
        <v>558</v>
      </c>
      <c r="M144" s="11" t="s">
        <v>559</v>
      </c>
      <c r="N144" s="11" t="s">
        <v>24</v>
      </c>
      <c r="O144" s="11" t="s">
        <v>17</v>
      </c>
      <c r="P144" s="11" t="s">
        <v>538</v>
      </c>
    </row>
    <row r="145" spans="1:16" ht="15">
      <c r="A145" s="6">
        <v>144</v>
      </c>
      <c r="B145" s="11">
        <v>92279</v>
      </c>
      <c r="C145" s="11" t="s">
        <v>555</v>
      </c>
      <c r="D145" s="11" t="s">
        <v>560</v>
      </c>
      <c r="E145" s="11">
        <v>2014</v>
      </c>
      <c r="F145" s="11" t="s">
        <v>561</v>
      </c>
      <c r="G145" s="11">
        <v>208</v>
      </c>
      <c r="H145" s="11"/>
      <c r="I145" s="10" t="s">
        <v>22</v>
      </c>
      <c r="J145" s="11"/>
      <c r="K145" s="10" t="s">
        <v>13</v>
      </c>
      <c r="L145" s="11" t="s">
        <v>562</v>
      </c>
      <c r="M145" s="11" t="s">
        <v>563</v>
      </c>
      <c r="N145" s="11" t="s">
        <v>24</v>
      </c>
      <c r="O145" s="11" t="s">
        <v>17</v>
      </c>
      <c r="P145" s="11" t="s">
        <v>538</v>
      </c>
    </row>
    <row r="146" spans="1:16" ht="15">
      <c r="A146" s="6">
        <v>145</v>
      </c>
      <c r="B146" s="11">
        <v>92280</v>
      </c>
      <c r="C146" s="11" t="s">
        <v>555</v>
      </c>
      <c r="D146" s="11" t="s">
        <v>564</v>
      </c>
      <c r="E146" s="11">
        <v>2017</v>
      </c>
      <c r="F146" s="11" t="s">
        <v>566</v>
      </c>
      <c r="G146" s="11">
        <v>216</v>
      </c>
      <c r="H146" s="11" t="s">
        <v>565</v>
      </c>
      <c r="I146" s="10" t="s">
        <v>22</v>
      </c>
      <c r="J146" s="11"/>
      <c r="K146" s="10" t="s">
        <v>13</v>
      </c>
      <c r="L146" s="11" t="s">
        <v>567</v>
      </c>
      <c r="M146" s="11" t="s">
        <v>568</v>
      </c>
      <c r="N146" s="11" t="s">
        <v>24</v>
      </c>
      <c r="O146" s="11" t="s">
        <v>17</v>
      </c>
      <c r="P146" s="11" t="s">
        <v>538</v>
      </c>
    </row>
    <row r="147" spans="1:16" ht="15">
      <c r="A147" s="6">
        <v>146</v>
      </c>
      <c r="B147" s="11">
        <v>92281</v>
      </c>
      <c r="C147" s="11" t="s">
        <v>569</v>
      </c>
      <c r="D147" s="11" t="s">
        <v>570</v>
      </c>
      <c r="E147" s="11">
        <v>2016</v>
      </c>
      <c r="F147" s="11" t="s">
        <v>572</v>
      </c>
      <c r="G147" s="11">
        <v>100</v>
      </c>
      <c r="H147" s="11" t="s">
        <v>571</v>
      </c>
      <c r="I147" s="10" t="s">
        <v>22</v>
      </c>
      <c r="J147" s="11"/>
      <c r="K147" s="10" t="s">
        <v>13</v>
      </c>
      <c r="L147" s="11" t="s">
        <v>573</v>
      </c>
      <c r="M147" s="11" t="s">
        <v>574</v>
      </c>
      <c r="N147" s="11" t="s">
        <v>24</v>
      </c>
      <c r="O147" s="11"/>
      <c r="P147" s="11" t="s">
        <v>538</v>
      </c>
    </row>
    <row r="148" spans="1:16" ht="15">
      <c r="A148" s="6">
        <v>147</v>
      </c>
      <c r="B148" s="11">
        <v>92282</v>
      </c>
      <c r="C148" s="11" t="s">
        <v>575</v>
      </c>
      <c r="D148" s="11" t="s">
        <v>576</v>
      </c>
      <c r="E148" s="11">
        <v>2015</v>
      </c>
      <c r="F148" s="11" t="s">
        <v>577</v>
      </c>
      <c r="G148" s="11">
        <v>408</v>
      </c>
      <c r="H148" s="11"/>
      <c r="I148" s="10" t="s">
        <v>22</v>
      </c>
      <c r="J148" s="11"/>
      <c r="K148" s="10" t="s">
        <v>13</v>
      </c>
      <c r="L148" s="11" t="s">
        <v>578</v>
      </c>
      <c r="M148" s="11" t="s">
        <v>579</v>
      </c>
      <c r="N148" s="11" t="s">
        <v>580</v>
      </c>
      <c r="O148" s="11" t="s">
        <v>17</v>
      </c>
      <c r="P148" s="11" t="s">
        <v>538</v>
      </c>
    </row>
    <row r="149" spans="1:16" ht="15">
      <c r="A149" s="6">
        <v>148</v>
      </c>
      <c r="B149" s="11">
        <v>92283</v>
      </c>
      <c r="C149" s="11" t="s">
        <v>58</v>
      </c>
      <c r="D149" s="11" t="s">
        <v>581</v>
      </c>
      <c r="E149" s="11">
        <v>2015</v>
      </c>
      <c r="F149" s="11" t="s">
        <v>582</v>
      </c>
      <c r="G149" s="11">
        <v>332</v>
      </c>
      <c r="H149" s="11"/>
      <c r="I149" s="10" t="s">
        <v>22</v>
      </c>
      <c r="J149" s="11"/>
      <c r="K149" s="10" t="s">
        <v>13</v>
      </c>
      <c r="L149" s="11" t="s">
        <v>583</v>
      </c>
      <c r="M149" s="11" t="s">
        <v>584</v>
      </c>
      <c r="N149" s="11" t="s">
        <v>24</v>
      </c>
      <c r="O149" s="11"/>
      <c r="P149" s="11" t="s">
        <v>543</v>
      </c>
    </row>
    <row r="150" spans="1:16" ht="15">
      <c r="A150" s="6">
        <v>149</v>
      </c>
      <c r="B150" s="11">
        <v>92284</v>
      </c>
      <c r="C150" s="11" t="s">
        <v>585</v>
      </c>
      <c r="D150" s="11" t="s">
        <v>586</v>
      </c>
      <c r="E150" s="11">
        <v>2017</v>
      </c>
      <c r="F150" s="11" t="s">
        <v>587</v>
      </c>
      <c r="G150" s="11">
        <v>68</v>
      </c>
      <c r="H150" s="11"/>
      <c r="I150" s="10" t="s">
        <v>22</v>
      </c>
      <c r="J150" s="11"/>
      <c r="K150" s="10" t="s">
        <v>13</v>
      </c>
      <c r="L150" s="11" t="s">
        <v>588</v>
      </c>
      <c r="M150" s="11" t="s">
        <v>589</v>
      </c>
      <c r="N150" s="11" t="s">
        <v>31</v>
      </c>
      <c r="O150" s="11" t="s">
        <v>17</v>
      </c>
      <c r="P150" s="11" t="s">
        <v>590</v>
      </c>
    </row>
    <row r="151" spans="1:16" ht="15">
      <c r="A151" s="6">
        <v>150</v>
      </c>
      <c r="B151" s="11">
        <v>92285</v>
      </c>
      <c r="C151" s="11" t="s">
        <v>591</v>
      </c>
      <c r="D151" s="11" t="s">
        <v>592</v>
      </c>
      <c r="E151" s="11">
        <v>2013</v>
      </c>
      <c r="F151" s="11" t="s">
        <v>593</v>
      </c>
      <c r="G151" s="11">
        <v>64</v>
      </c>
      <c r="H151" s="11"/>
      <c r="I151" s="10" t="s">
        <v>22</v>
      </c>
      <c r="J151" s="11"/>
      <c r="K151" s="10" t="s">
        <v>13</v>
      </c>
      <c r="L151" s="11" t="s">
        <v>594</v>
      </c>
      <c r="M151" s="11" t="s">
        <v>595</v>
      </c>
      <c r="N151" s="11" t="s">
        <v>24</v>
      </c>
      <c r="O151" s="11" t="s">
        <v>17</v>
      </c>
      <c r="P151" s="11" t="s">
        <v>538</v>
      </c>
    </row>
    <row r="152" spans="1:16" ht="15">
      <c r="A152" s="6">
        <v>151</v>
      </c>
      <c r="B152" s="11">
        <v>92286</v>
      </c>
      <c r="C152" s="11"/>
      <c r="D152" s="11" t="s">
        <v>596</v>
      </c>
      <c r="E152" s="11">
        <v>2016</v>
      </c>
      <c r="F152" s="11" t="s">
        <v>597</v>
      </c>
      <c r="G152" s="11">
        <v>174</v>
      </c>
      <c r="H152" s="11"/>
      <c r="I152" s="10" t="s">
        <v>22</v>
      </c>
      <c r="J152" s="11"/>
      <c r="K152" s="10" t="s">
        <v>13</v>
      </c>
      <c r="L152" s="11" t="s">
        <v>57</v>
      </c>
      <c r="M152" s="11" t="s">
        <v>598</v>
      </c>
      <c r="N152" s="11" t="s">
        <v>24</v>
      </c>
      <c r="O152" s="11"/>
      <c r="P152" s="11" t="s">
        <v>543</v>
      </c>
    </row>
    <row r="153" spans="1:16" ht="15">
      <c r="A153" s="6">
        <v>152</v>
      </c>
      <c r="B153" s="11">
        <v>92287</v>
      </c>
      <c r="C153" s="11"/>
      <c r="D153" s="11" t="s">
        <v>599</v>
      </c>
      <c r="E153" s="11">
        <v>2015</v>
      </c>
      <c r="F153" s="11" t="s">
        <v>600</v>
      </c>
      <c r="G153" s="11">
        <v>248</v>
      </c>
      <c r="H153" s="11"/>
      <c r="I153" s="10" t="s">
        <v>22</v>
      </c>
      <c r="J153" s="11"/>
      <c r="K153" s="10" t="s">
        <v>13</v>
      </c>
      <c r="L153" s="11" t="s">
        <v>601</v>
      </c>
      <c r="M153" s="11" t="s">
        <v>602</v>
      </c>
      <c r="N153" s="11" t="s">
        <v>24</v>
      </c>
      <c r="O153" s="11" t="s">
        <v>17</v>
      </c>
      <c r="P153" s="11" t="s">
        <v>538</v>
      </c>
    </row>
    <row r="154" spans="1:16" ht="15">
      <c r="A154" s="6">
        <v>153</v>
      </c>
      <c r="B154" s="11">
        <v>92288</v>
      </c>
      <c r="C154" s="11" t="s">
        <v>505</v>
      </c>
      <c r="D154" s="11" t="s">
        <v>603</v>
      </c>
      <c r="E154" s="11">
        <v>2015</v>
      </c>
      <c r="F154" s="11" t="s">
        <v>604</v>
      </c>
      <c r="G154" s="11">
        <v>288</v>
      </c>
      <c r="H154" s="11"/>
      <c r="I154" s="10" t="s">
        <v>22</v>
      </c>
      <c r="J154" s="11"/>
      <c r="K154" s="10" t="s">
        <v>13</v>
      </c>
      <c r="L154" s="11" t="s">
        <v>605</v>
      </c>
      <c r="M154" s="11" t="s">
        <v>606</v>
      </c>
      <c r="N154" s="11" t="s">
        <v>24</v>
      </c>
      <c r="O154" s="11"/>
      <c r="P154" s="11" t="s">
        <v>607</v>
      </c>
    </row>
    <row r="155" spans="1:16" ht="15">
      <c r="A155" s="6">
        <v>154</v>
      </c>
      <c r="B155" s="11">
        <v>92289</v>
      </c>
      <c r="C155" s="11"/>
      <c r="D155" s="11" t="s">
        <v>608</v>
      </c>
      <c r="E155" s="11">
        <v>2016</v>
      </c>
      <c r="F155" s="11" t="s">
        <v>609</v>
      </c>
      <c r="G155" s="11">
        <v>264</v>
      </c>
      <c r="H155" s="11"/>
      <c r="I155" s="10" t="s">
        <v>22</v>
      </c>
      <c r="J155" s="11"/>
      <c r="K155" s="10" t="s">
        <v>13</v>
      </c>
      <c r="L155" s="11" t="s">
        <v>610</v>
      </c>
      <c r="M155" s="11" t="s">
        <v>611</v>
      </c>
      <c r="N155" s="11" t="s">
        <v>31</v>
      </c>
      <c r="O155" s="11"/>
      <c r="P155" s="11" t="s">
        <v>612</v>
      </c>
    </row>
    <row r="156" spans="1:16" ht="15">
      <c r="A156" s="6">
        <v>155</v>
      </c>
      <c r="B156" s="11">
        <v>92290</v>
      </c>
      <c r="C156" s="11" t="s">
        <v>613</v>
      </c>
      <c r="D156" s="11" t="s">
        <v>614</v>
      </c>
      <c r="E156" s="11">
        <v>2016</v>
      </c>
      <c r="F156" s="11" t="s">
        <v>615</v>
      </c>
      <c r="G156" s="11">
        <v>192</v>
      </c>
      <c r="H156" s="11"/>
      <c r="I156" s="10" t="s">
        <v>22</v>
      </c>
      <c r="J156" s="11"/>
      <c r="K156" s="10" t="s">
        <v>13</v>
      </c>
      <c r="L156" s="11" t="s">
        <v>616</v>
      </c>
      <c r="M156" s="11" t="s">
        <v>617</v>
      </c>
      <c r="N156" s="11" t="s">
        <v>24</v>
      </c>
      <c r="O156" s="11"/>
      <c r="P156" s="11" t="s">
        <v>590</v>
      </c>
    </row>
    <row r="157" spans="1:16" ht="15">
      <c r="A157" s="6">
        <v>156</v>
      </c>
      <c r="B157" s="11">
        <v>92291</v>
      </c>
      <c r="C157" s="11" t="s">
        <v>618</v>
      </c>
      <c r="D157" s="11" t="s">
        <v>619</v>
      </c>
      <c r="E157" s="11">
        <v>2013</v>
      </c>
      <c r="F157" s="11" t="s">
        <v>620</v>
      </c>
      <c r="G157" s="11">
        <v>104</v>
      </c>
      <c r="H157" s="11"/>
      <c r="I157" s="10" t="s">
        <v>22</v>
      </c>
      <c r="J157" s="11"/>
      <c r="K157" s="10" t="s">
        <v>13</v>
      </c>
      <c r="L157" s="11" t="s">
        <v>621</v>
      </c>
      <c r="M157" s="11" t="s">
        <v>622</v>
      </c>
      <c r="N157" s="11" t="s">
        <v>24</v>
      </c>
      <c r="O157" s="11"/>
      <c r="P157" s="11" t="s">
        <v>538</v>
      </c>
    </row>
    <row r="158" spans="1:16" ht="15">
      <c r="A158" s="6">
        <v>157</v>
      </c>
      <c r="B158" s="11">
        <v>92292</v>
      </c>
      <c r="C158" s="11" t="s">
        <v>623</v>
      </c>
      <c r="D158" s="11" t="s">
        <v>624</v>
      </c>
      <c r="E158" s="11">
        <v>2016</v>
      </c>
      <c r="F158" s="11" t="s">
        <v>625</v>
      </c>
      <c r="G158" s="11">
        <v>292</v>
      </c>
      <c r="H158" s="11"/>
      <c r="I158" s="10" t="s">
        <v>22</v>
      </c>
      <c r="J158" s="11"/>
      <c r="K158" s="10" t="s">
        <v>13</v>
      </c>
      <c r="L158" s="11" t="s">
        <v>626</v>
      </c>
      <c r="M158" s="11" t="s">
        <v>627</v>
      </c>
      <c r="N158" s="11" t="s">
        <v>24</v>
      </c>
      <c r="O158" s="11"/>
      <c r="P158" s="11" t="s">
        <v>532</v>
      </c>
    </row>
    <row r="159" spans="1:16" ht="15">
      <c r="A159" s="6">
        <v>158</v>
      </c>
      <c r="B159" s="11">
        <v>92293</v>
      </c>
      <c r="C159" s="11" t="s">
        <v>623</v>
      </c>
      <c r="D159" s="11" t="s">
        <v>628</v>
      </c>
      <c r="E159" s="11">
        <v>2015</v>
      </c>
      <c r="F159" s="11" t="s">
        <v>629</v>
      </c>
      <c r="G159" s="11">
        <v>228</v>
      </c>
      <c r="H159" s="11"/>
      <c r="I159" s="10" t="s">
        <v>22</v>
      </c>
      <c r="J159" s="11"/>
      <c r="K159" s="10" t="s">
        <v>13</v>
      </c>
      <c r="L159" s="11" t="s">
        <v>626</v>
      </c>
      <c r="M159" s="11" t="s">
        <v>630</v>
      </c>
      <c r="N159" s="11" t="s">
        <v>24</v>
      </c>
      <c r="O159" s="11"/>
      <c r="P159" s="11" t="s">
        <v>532</v>
      </c>
    </row>
    <row r="160" spans="1:16" ht="15">
      <c r="A160" s="6">
        <v>159</v>
      </c>
      <c r="B160" s="11">
        <v>92294</v>
      </c>
      <c r="C160" s="11" t="s">
        <v>623</v>
      </c>
      <c r="D160" s="11" t="s">
        <v>631</v>
      </c>
      <c r="E160" s="11">
        <v>2015</v>
      </c>
      <c r="F160" s="11" t="s">
        <v>632</v>
      </c>
      <c r="G160" s="11">
        <v>288</v>
      </c>
      <c r="H160" s="11"/>
      <c r="I160" s="10" t="s">
        <v>22</v>
      </c>
      <c r="J160" s="11"/>
      <c r="K160" s="10" t="s">
        <v>13</v>
      </c>
      <c r="L160" s="11" t="s">
        <v>633</v>
      </c>
      <c r="M160" s="11" t="s">
        <v>634</v>
      </c>
      <c r="N160" s="11" t="s">
        <v>24</v>
      </c>
      <c r="O160" s="11"/>
      <c r="P160" s="11" t="s">
        <v>532</v>
      </c>
    </row>
    <row r="161" spans="1:16" ht="15">
      <c r="A161" s="6">
        <v>160</v>
      </c>
      <c r="B161" s="11">
        <v>92295</v>
      </c>
      <c r="C161" s="11" t="s">
        <v>623</v>
      </c>
      <c r="D161" s="11" t="s">
        <v>635</v>
      </c>
      <c r="E161" s="11">
        <v>2014</v>
      </c>
      <c r="F161" s="11" t="s">
        <v>636</v>
      </c>
      <c r="G161" s="11">
        <v>204</v>
      </c>
      <c r="H161" s="11"/>
      <c r="I161" s="10" t="s">
        <v>22</v>
      </c>
      <c r="J161" s="11"/>
      <c r="K161" s="10" t="s">
        <v>13</v>
      </c>
      <c r="L161" s="11" t="s">
        <v>637</v>
      </c>
      <c r="M161" s="11" t="s">
        <v>638</v>
      </c>
      <c r="N161" s="11" t="s">
        <v>24</v>
      </c>
      <c r="O161" s="11"/>
      <c r="P161" s="11" t="s">
        <v>532</v>
      </c>
    </row>
    <row r="162" spans="1:16" ht="15">
      <c r="A162" s="6">
        <v>161</v>
      </c>
      <c r="B162" s="11">
        <v>92296</v>
      </c>
      <c r="C162" s="11" t="s">
        <v>639</v>
      </c>
      <c r="D162" s="11" t="s">
        <v>640</v>
      </c>
      <c r="E162" s="11">
        <v>2015</v>
      </c>
      <c r="F162" s="11" t="s">
        <v>641</v>
      </c>
      <c r="G162" s="11">
        <v>120</v>
      </c>
      <c r="H162" s="11" t="s">
        <v>41</v>
      </c>
      <c r="I162" s="10" t="s">
        <v>22</v>
      </c>
      <c r="J162" s="11"/>
      <c r="K162" s="10" t="s">
        <v>13</v>
      </c>
      <c r="L162" s="11" t="s">
        <v>642</v>
      </c>
      <c r="M162" s="11" t="s">
        <v>643</v>
      </c>
      <c r="N162" s="11" t="s">
        <v>24</v>
      </c>
      <c r="O162" s="11"/>
      <c r="P162" s="11" t="s">
        <v>538</v>
      </c>
    </row>
    <row r="163" spans="1:16" ht="15">
      <c r="A163" s="6">
        <v>162</v>
      </c>
      <c r="B163" s="11">
        <v>92297</v>
      </c>
      <c r="C163" s="11" t="s">
        <v>639</v>
      </c>
      <c r="D163" s="11" t="s">
        <v>644</v>
      </c>
      <c r="E163" s="11">
        <v>2015</v>
      </c>
      <c r="F163" s="11" t="s">
        <v>645</v>
      </c>
      <c r="G163" s="11">
        <v>136</v>
      </c>
      <c r="H163" s="11" t="s">
        <v>108</v>
      </c>
      <c r="I163" s="10" t="s">
        <v>22</v>
      </c>
      <c r="J163" s="11"/>
      <c r="K163" s="10" t="s">
        <v>13</v>
      </c>
      <c r="L163" s="11" t="s">
        <v>646</v>
      </c>
      <c r="M163" s="11" t="s">
        <v>647</v>
      </c>
      <c r="N163" s="11" t="s">
        <v>24</v>
      </c>
      <c r="O163" s="11"/>
      <c r="P163" s="11" t="s">
        <v>538</v>
      </c>
    </row>
    <row r="164" spans="1:16" ht="15">
      <c r="A164" s="6">
        <v>163</v>
      </c>
      <c r="B164" s="11">
        <v>92298</v>
      </c>
      <c r="C164" s="11" t="s">
        <v>648</v>
      </c>
      <c r="D164" s="11" t="s">
        <v>649</v>
      </c>
      <c r="E164" s="11">
        <v>2015</v>
      </c>
      <c r="F164" s="11" t="s">
        <v>650</v>
      </c>
      <c r="G164" s="11">
        <v>108</v>
      </c>
      <c r="H164" s="11"/>
      <c r="I164" s="10" t="s">
        <v>22</v>
      </c>
      <c r="J164" s="11"/>
      <c r="K164" s="10" t="s">
        <v>13</v>
      </c>
      <c r="L164" s="11" t="s">
        <v>651</v>
      </c>
      <c r="M164" s="11" t="s">
        <v>652</v>
      </c>
      <c r="N164" s="11" t="s">
        <v>24</v>
      </c>
      <c r="O164" s="11"/>
      <c r="P164" s="11" t="s">
        <v>607</v>
      </c>
    </row>
    <row r="165" spans="1:16" ht="15">
      <c r="A165" s="6">
        <v>164</v>
      </c>
      <c r="B165" s="11">
        <v>92299</v>
      </c>
      <c r="C165" s="11" t="s">
        <v>653</v>
      </c>
      <c r="D165" s="11" t="s">
        <v>654</v>
      </c>
      <c r="E165" s="11">
        <v>2014</v>
      </c>
      <c r="F165" s="11" t="s">
        <v>656</v>
      </c>
      <c r="G165" s="11">
        <v>100</v>
      </c>
      <c r="H165" s="11" t="s">
        <v>655</v>
      </c>
      <c r="I165" s="10" t="s">
        <v>22</v>
      </c>
      <c r="J165" s="11"/>
      <c r="K165" s="10" t="s">
        <v>13</v>
      </c>
      <c r="L165" s="11" t="s">
        <v>657</v>
      </c>
      <c r="M165" s="11" t="s">
        <v>658</v>
      </c>
      <c r="N165" s="11" t="s">
        <v>24</v>
      </c>
      <c r="O165" s="11" t="s">
        <v>17</v>
      </c>
      <c r="P165" s="11" t="s">
        <v>538</v>
      </c>
    </row>
    <row r="166" spans="1:16" ht="15">
      <c r="A166" s="6">
        <v>165</v>
      </c>
      <c r="B166" s="11">
        <v>92300</v>
      </c>
      <c r="C166" s="11" t="s">
        <v>544</v>
      </c>
      <c r="D166" s="11" t="s">
        <v>659</v>
      </c>
      <c r="E166" s="11">
        <v>2016</v>
      </c>
      <c r="F166" s="11" t="s">
        <v>660</v>
      </c>
      <c r="G166" s="11">
        <v>224</v>
      </c>
      <c r="H166" s="11" t="s">
        <v>527</v>
      </c>
      <c r="I166" s="10" t="s">
        <v>22</v>
      </c>
      <c r="J166" s="11"/>
      <c r="K166" s="10" t="s">
        <v>13</v>
      </c>
      <c r="L166" s="11" t="s">
        <v>661</v>
      </c>
      <c r="M166" s="11" t="s">
        <v>662</v>
      </c>
      <c r="N166" s="11" t="s">
        <v>24</v>
      </c>
      <c r="O166" s="11"/>
      <c r="P166" s="11" t="s">
        <v>663</v>
      </c>
    </row>
    <row r="167" spans="1:16" ht="15">
      <c r="A167" s="6">
        <v>166</v>
      </c>
      <c r="B167" s="11">
        <v>92301</v>
      </c>
      <c r="C167" s="11" t="s">
        <v>664</v>
      </c>
      <c r="D167" s="11" t="s">
        <v>665</v>
      </c>
      <c r="E167" s="11">
        <v>2015</v>
      </c>
      <c r="F167" s="11" t="s">
        <v>666</v>
      </c>
      <c r="G167" s="11">
        <v>112</v>
      </c>
      <c r="H167" s="11"/>
      <c r="I167" s="10" t="s">
        <v>22</v>
      </c>
      <c r="J167" s="11"/>
      <c r="K167" s="10" t="s">
        <v>13</v>
      </c>
      <c r="L167" s="11" t="s">
        <v>667</v>
      </c>
      <c r="M167" s="11" t="s">
        <v>668</v>
      </c>
      <c r="N167" s="11" t="s">
        <v>24</v>
      </c>
      <c r="O167" s="11"/>
      <c r="P167" s="11" t="s">
        <v>538</v>
      </c>
    </row>
    <row r="168" spans="1:16" ht="15">
      <c r="A168" s="6">
        <v>167</v>
      </c>
      <c r="B168" s="11">
        <v>92302</v>
      </c>
      <c r="C168" s="11" t="s">
        <v>669</v>
      </c>
      <c r="D168" s="11" t="s">
        <v>670</v>
      </c>
      <c r="E168" s="11">
        <v>2015</v>
      </c>
      <c r="F168" s="11" t="s">
        <v>672</v>
      </c>
      <c r="G168" s="11">
        <v>192</v>
      </c>
      <c r="H168" s="11" t="s">
        <v>671</v>
      </c>
      <c r="I168" s="10" t="s">
        <v>22</v>
      </c>
      <c r="J168" s="11"/>
      <c r="K168" s="10" t="s">
        <v>13</v>
      </c>
      <c r="L168" s="11" t="s">
        <v>673</v>
      </c>
      <c r="M168" s="11" t="s">
        <v>674</v>
      </c>
      <c r="N168" s="11" t="s">
        <v>24</v>
      </c>
      <c r="O168" s="11" t="s">
        <v>17</v>
      </c>
      <c r="P168" s="11" t="s">
        <v>538</v>
      </c>
    </row>
    <row r="169" spans="1:16" ht="15">
      <c r="A169" s="6">
        <v>168</v>
      </c>
      <c r="B169" s="11">
        <v>92303</v>
      </c>
      <c r="C169" s="11" t="s">
        <v>198</v>
      </c>
      <c r="D169" s="11" t="s">
        <v>35</v>
      </c>
      <c r="E169" s="11">
        <v>2016</v>
      </c>
      <c r="F169" s="11" t="s">
        <v>36</v>
      </c>
      <c r="G169" s="11">
        <v>104</v>
      </c>
      <c r="H169" s="11" t="s">
        <v>527</v>
      </c>
      <c r="I169" s="10" t="s">
        <v>22</v>
      </c>
      <c r="J169" s="11"/>
      <c r="K169" s="10" t="s">
        <v>13</v>
      </c>
      <c r="L169" s="11" t="s">
        <v>57</v>
      </c>
      <c r="M169" s="11" t="s">
        <v>675</v>
      </c>
      <c r="N169" s="11" t="s">
        <v>24</v>
      </c>
      <c r="O169" s="11"/>
      <c r="P169" s="11" t="s">
        <v>543</v>
      </c>
    </row>
    <row r="170" spans="1:16" ht="15">
      <c r="A170" s="6">
        <v>169</v>
      </c>
      <c r="B170" s="11">
        <v>92304</v>
      </c>
      <c r="C170" s="11" t="s">
        <v>676</v>
      </c>
      <c r="D170" s="11" t="s">
        <v>677</v>
      </c>
      <c r="E170" s="11">
        <v>2016</v>
      </c>
      <c r="F170" s="11" t="s">
        <v>679</v>
      </c>
      <c r="G170" s="11">
        <v>100</v>
      </c>
      <c r="H170" s="11" t="s">
        <v>678</v>
      </c>
      <c r="I170" s="10" t="s">
        <v>22</v>
      </c>
      <c r="J170" s="11"/>
      <c r="K170" s="10" t="s">
        <v>13</v>
      </c>
      <c r="L170" s="11" t="s">
        <v>680</v>
      </c>
      <c r="M170" s="11" t="s">
        <v>681</v>
      </c>
      <c r="N170" s="11" t="s">
        <v>24</v>
      </c>
      <c r="O170" s="11"/>
      <c r="P170" s="11" t="s">
        <v>538</v>
      </c>
    </row>
    <row r="171" spans="1:16" ht="15">
      <c r="A171" s="6">
        <v>170</v>
      </c>
      <c r="B171" s="11">
        <v>92305</v>
      </c>
      <c r="C171" s="11" t="s">
        <v>682</v>
      </c>
      <c r="D171" s="11" t="s">
        <v>683</v>
      </c>
      <c r="E171" s="11">
        <v>2015</v>
      </c>
      <c r="F171" s="11" t="s">
        <v>684</v>
      </c>
      <c r="G171" s="11">
        <v>40</v>
      </c>
      <c r="H171" s="11" t="s">
        <v>655</v>
      </c>
      <c r="I171" s="10" t="s">
        <v>22</v>
      </c>
      <c r="J171" s="11"/>
      <c r="K171" s="10" t="s">
        <v>13</v>
      </c>
      <c r="L171" s="11" t="s">
        <v>685</v>
      </c>
      <c r="M171" s="11" t="s">
        <v>686</v>
      </c>
      <c r="N171" s="11" t="s">
        <v>24</v>
      </c>
      <c r="O171" s="11" t="s">
        <v>290</v>
      </c>
      <c r="P171" s="11" t="s">
        <v>538</v>
      </c>
    </row>
    <row r="172" spans="1:16" ht="15">
      <c r="A172" s="6">
        <v>171</v>
      </c>
      <c r="B172" s="11">
        <v>92307</v>
      </c>
      <c r="C172" s="11" t="s">
        <v>687</v>
      </c>
      <c r="D172" s="11" t="s">
        <v>688</v>
      </c>
      <c r="E172" s="11">
        <v>2016</v>
      </c>
      <c r="F172" s="11" t="s">
        <v>690</v>
      </c>
      <c r="G172" s="11">
        <v>116</v>
      </c>
      <c r="H172" s="11" t="s">
        <v>689</v>
      </c>
      <c r="I172" s="10" t="s">
        <v>22</v>
      </c>
      <c r="J172" s="11"/>
      <c r="K172" s="10" t="s">
        <v>13</v>
      </c>
      <c r="L172" s="11" t="s">
        <v>691</v>
      </c>
      <c r="M172" s="11" t="s">
        <v>692</v>
      </c>
      <c r="N172" s="11" t="s">
        <v>24</v>
      </c>
      <c r="O172" s="11"/>
      <c r="P172" s="11" t="s">
        <v>538</v>
      </c>
    </row>
    <row r="173" spans="1:16" ht="15">
      <c r="A173" s="6">
        <v>172</v>
      </c>
      <c r="B173" s="11">
        <v>92308</v>
      </c>
      <c r="C173" s="11" t="s">
        <v>693</v>
      </c>
      <c r="D173" s="11" t="s">
        <v>694</v>
      </c>
      <c r="E173" s="11">
        <v>2016</v>
      </c>
      <c r="F173" s="11" t="s">
        <v>695</v>
      </c>
      <c r="G173" s="11">
        <v>116</v>
      </c>
      <c r="H173" s="11"/>
      <c r="I173" s="10" t="s">
        <v>22</v>
      </c>
      <c r="J173" s="11"/>
      <c r="K173" s="10" t="s">
        <v>13</v>
      </c>
      <c r="L173" s="11" t="s">
        <v>696</v>
      </c>
      <c r="M173" s="11" t="s">
        <v>697</v>
      </c>
      <c r="N173" s="11" t="s">
        <v>24</v>
      </c>
      <c r="O173" s="11"/>
      <c r="P173" s="11" t="s">
        <v>538</v>
      </c>
    </row>
    <row r="174" spans="1:16" ht="15">
      <c r="A174" s="6">
        <v>173</v>
      </c>
      <c r="B174" s="11">
        <v>92309</v>
      </c>
      <c r="C174" s="11" t="s">
        <v>698</v>
      </c>
      <c r="D174" s="11" t="s">
        <v>699</v>
      </c>
      <c r="E174" s="11">
        <v>2016</v>
      </c>
      <c r="F174" s="11" t="s">
        <v>700</v>
      </c>
      <c r="G174" s="11">
        <v>260</v>
      </c>
      <c r="H174" s="11" t="s">
        <v>527</v>
      </c>
      <c r="I174" s="10" t="s">
        <v>22</v>
      </c>
      <c r="J174" s="11"/>
      <c r="K174" s="10" t="s">
        <v>13</v>
      </c>
      <c r="L174" s="11" t="s">
        <v>701</v>
      </c>
      <c r="M174" s="11" t="s">
        <v>702</v>
      </c>
      <c r="N174" s="11" t="s">
        <v>24</v>
      </c>
      <c r="O174" s="11"/>
      <c r="P174" s="11" t="s">
        <v>538</v>
      </c>
    </row>
    <row r="175" spans="1:16" ht="15">
      <c r="A175" s="6">
        <v>174</v>
      </c>
      <c r="B175" s="11">
        <v>92310</v>
      </c>
      <c r="C175" s="11" t="s">
        <v>703</v>
      </c>
      <c r="D175" s="11" t="s">
        <v>704</v>
      </c>
      <c r="E175" s="11">
        <v>2014</v>
      </c>
      <c r="F175" s="11" t="s">
        <v>705</v>
      </c>
      <c r="G175" s="11">
        <v>160</v>
      </c>
      <c r="H175" s="11"/>
      <c r="I175" s="10" t="s">
        <v>22</v>
      </c>
      <c r="J175" s="11" t="s">
        <v>707</v>
      </c>
      <c r="K175" s="10" t="s">
        <v>13</v>
      </c>
      <c r="L175" s="11" t="s">
        <v>706</v>
      </c>
      <c r="M175" s="11" t="s">
        <v>708</v>
      </c>
      <c r="N175" s="11" t="s">
        <v>256</v>
      </c>
      <c r="O175" s="11"/>
      <c r="P175" s="11" t="s">
        <v>663</v>
      </c>
    </row>
    <row r="176" spans="1:16" ht="15">
      <c r="A176" s="6">
        <v>175</v>
      </c>
      <c r="B176" s="11">
        <v>92311</v>
      </c>
      <c r="C176" s="11" t="s">
        <v>709</v>
      </c>
      <c r="D176" s="11" t="s">
        <v>710</v>
      </c>
      <c r="E176" s="11">
        <v>2011</v>
      </c>
      <c r="F176" s="11" t="s">
        <v>711</v>
      </c>
      <c r="G176" s="11">
        <v>80</v>
      </c>
      <c r="H176" s="11"/>
      <c r="I176" s="10" t="s">
        <v>22</v>
      </c>
      <c r="J176" s="11"/>
      <c r="K176" s="10" t="s">
        <v>13</v>
      </c>
      <c r="L176" s="11" t="s">
        <v>712</v>
      </c>
      <c r="M176" s="11" t="s">
        <v>713</v>
      </c>
      <c r="N176" s="11" t="s">
        <v>24</v>
      </c>
      <c r="O176" s="11" t="s">
        <v>17</v>
      </c>
      <c r="P176" s="11" t="s">
        <v>538</v>
      </c>
    </row>
    <row r="177" spans="1:16" ht="15">
      <c r="A177" s="6">
        <v>176</v>
      </c>
      <c r="B177" s="11">
        <v>92313</v>
      </c>
      <c r="C177" s="11" t="s">
        <v>714</v>
      </c>
      <c r="D177" s="11" t="s">
        <v>715</v>
      </c>
      <c r="E177" s="11">
        <v>2014</v>
      </c>
      <c r="F177" s="11" t="s">
        <v>716</v>
      </c>
      <c r="G177" s="11">
        <v>136</v>
      </c>
      <c r="H177" s="11" t="s">
        <v>655</v>
      </c>
      <c r="I177" s="10" t="s">
        <v>22</v>
      </c>
      <c r="J177" s="11"/>
      <c r="K177" s="10" t="s">
        <v>13</v>
      </c>
      <c r="L177" s="11" t="s">
        <v>717</v>
      </c>
      <c r="M177" s="11" t="s">
        <v>718</v>
      </c>
      <c r="N177" s="11" t="s">
        <v>24</v>
      </c>
      <c r="O177" s="11"/>
      <c r="P177" s="11" t="s">
        <v>538</v>
      </c>
    </row>
    <row r="178" spans="1:16" ht="15">
      <c r="A178" s="6">
        <v>177</v>
      </c>
      <c r="B178" s="11">
        <v>92314</v>
      </c>
      <c r="C178" s="11" t="s">
        <v>451</v>
      </c>
      <c r="D178" s="11" t="s">
        <v>452</v>
      </c>
      <c r="E178" s="11">
        <v>2013</v>
      </c>
      <c r="F178" s="11" t="s">
        <v>453</v>
      </c>
      <c r="G178" s="11">
        <v>128</v>
      </c>
      <c r="H178" s="11"/>
      <c r="I178" s="10" t="s">
        <v>22</v>
      </c>
      <c r="J178" s="11"/>
      <c r="K178" s="10" t="s">
        <v>13</v>
      </c>
      <c r="L178" s="11" t="s">
        <v>719</v>
      </c>
      <c r="M178" s="11" t="s">
        <v>720</v>
      </c>
      <c r="N178" s="11" t="s">
        <v>24</v>
      </c>
      <c r="O178" s="11"/>
      <c r="P178" s="11" t="s">
        <v>538</v>
      </c>
    </row>
    <row r="179" spans="1:16" ht="15">
      <c r="A179" s="6">
        <v>178</v>
      </c>
      <c r="B179" s="11">
        <v>92315</v>
      </c>
      <c r="C179" s="11" t="s">
        <v>721</v>
      </c>
      <c r="D179" s="11" t="s">
        <v>722</v>
      </c>
      <c r="E179" s="11">
        <v>2014</v>
      </c>
      <c r="F179" s="11" t="s">
        <v>723</v>
      </c>
      <c r="G179" s="11">
        <v>138</v>
      </c>
      <c r="H179" s="11"/>
      <c r="I179" s="10" t="s">
        <v>22</v>
      </c>
      <c r="J179" s="11"/>
      <c r="K179" s="10" t="s">
        <v>13</v>
      </c>
      <c r="L179" s="11" t="s">
        <v>724</v>
      </c>
      <c r="M179" s="11" t="s">
        <v>725</v>
      </c>
      <c r="N179" s="11" t="s">
        <v>24</v>
      </c>
      <c r="O179" s="11"/>
      <c r="P179" s="11" t="s">
        <v>538</v>
      </c>
    </row>
    <row r="180" spans="1:16" ht="15">
      <c r="A180" s="6">
        <v>179</v>
      </c>
      <c r="B180" s="11">
        <v>92316</v>
      </c>
      <c r="C180" s="11" t="s">
        <v>726</v>
      </c>
      <c r="D180" s="11" t="s">
        <v>727</v>
      </c>
      <c r="E180" s="11">
        <v>2014</v>
      </c>
      <c r="F180" s="11" t="s">
        <v>728</v>
      </c>
      <c r="G180" s="11">
        <v>82</v>
      </c>
      <c r="H180" s="11"/>
      <c r="I180" s="10" t="s">
        <v>22</v>
      </c>
      <c r="J180" s="11"/>
      <c r="K180" s="10" t="s">
        <v>13</v>
      </c>
      <c r="L180" s="11" t="s">
        <v>729</v>
      </c>
      <c r="M180" s="11" t="s">
        <v>730</v>
      </c>
      <c r="N180" s="11" t="s">
        <v>24</v>
      </c>
      <c r="O180" s="11" t="s">
        <v>17</v>
      </c>
      <c r="P180" s="11" t="s">
        <v>538</v>
      </c>
    </row>
    <row r="181" spans="1:16" ht="15">
      <c r="A181" s="6">
        <v>180</v>
      </c>
      <c r="B181" s="11">
        <v>92317</v>
      </c>
      <c r="C181" s="11" t="s">
        <v>731</v>
      </c>
      <c r="D181" s="11" t="s">
        <v>732</v>
      </c>
      <c r="E181" s="11">
        <v>2012</v>
      </c>
      <c r="F181" s="11" t="s">
        <v>733</v>
      </c>
      <c r="G181" s="11">
        <v>240</v>
      </c>
      <c r="H181" s="11"/>
      <c r="I181" s="10" t="s">
        <v>22</v>
      </c>
      <c r="J181" s="11"/>
      <c r="K181" s="10" t="s">
        <v>13</v>
      </c>
      <c r="L181" s="11" t="s">
        <v>734</v>
      </c>
      <c r="M181" s="11" t="s">
        <v>735</v>
      </c>
      <c r="N181" s="11" t="s">
        <v>24</v>
      </c>
      <c r="O181" s="11" t="s">
        <v>17</v>
      </c>
      <c r="P181" s="11" t="s">
        <v>538</v>
      </c>
    </row>
    <row r="182" spans="1:16" ht="15">
      <c r="A182" s="6">
        <v>181</v>
      </c>
      <c r="B182" s="11">
        <v>92319</v>
      </c>
      <c r="C182" s="11" t="s">
        <v>736</v>
      </c>
      <c r="D182" s="11" t="s">
        <v>737</v>
      </c>
      <c r="E182" s="11">
        <v>2016</v>
      </c>
      <c r="F182" s="11" t="s">
        <v>738</v>
      </c>
      <c r="G182" s="11">
        <v>144</v>
      </c>
      <c r="H182" s="11"/>
      <c r="I182" s="10" t="s">
        <v>22</v>
      </c>
      <c r="J182" s="11"/>
      <c r="K182" s="10" t="s">
        <v>13</v>
      </c>
      <c r="L182" s="11" t="s">
        <v>739</v>
      </c>
      <c r="M182" s="11" t="s">
        <v>740</v>
      </c>
      <c r="N182" s="11" t="s">
        <v>24</v>
      </c>
      <c r="O182" s="11" t="s">
        <v>17</v>
      </c>
      <c r="P182" s="11" t="s">
        <v>538</v>
      </c>
    </row>
    <row r="183" spans="1:16" ht="15">
      <c r="A183" s="6">
        <v>182</v>
      </c>
      <c r="B183" s="11">
        <v>92320</v>
      </c>
      <c r="C183" s="11" t="s">
        <v>676</v>
      </c>
      <c r="D183" s="11" t="s">
        <v>741</v>
      </c>
      <c r="E183" s="11">
        <v>2016</v>
      </c>
      <c r="F183" s="11" t="s">
        <v>743</v>
      </c>
      <c r="G183" s="11">
        <v>96</v>
      </c>
      <c r="H183" s="11" t="s">
        <v>742</v>
      </c>
      <c r="I183" s="10" t="s">
        <v>22</v>
      </c>
      <c r="J183" s="11"/>
      <c r="K183" s="10" t="s">
        <v>13</v>
      </c>
      <c r="L183" s="11" t="s">
        <v>744</v>
      </c>
      <c r="M183" s="11" t="s">
        <v>745</v>
      </c>
      <c r="N183" s="11" t="s">
        <v>24</v>
      </c>
      <c r="O183" s="11"/>
      <c r="P183" s="11" t="s">
        <v>538</v>
      </c>
    </row>
    <row r="184" spans="1:16" ht="15">
      <c r="A184" s="6">
        <v>183</v>
      </c>
      <c r="B184" s="11">
        <v>92321</v>
      </c>
      <c r="C184" s="11" t="s">
        <v>746</v>
      </c>
      <c r="D184" s="11" t="s">
        <v>747</v>
      </c>
      <c r="E184" s="11">
        <v>2013</v>
      </c>
      <c r="F184" s="11" t="s">
        <v>749</v>
      </c>
      <c r="G184" s="11">
        <v>224</v>
      </c>
      <c r="H184" s="11" t="s">
        <v>748</v>
      </c>
      <c r="I184" s="10" t="s">
        <v>22</v>
      </c>
      <c r="J184" s="11"/>
      <c r="K184" s="10" t="s">
        <v>13</v>
      </c>
      <c r="L184" s="11" t="s">
        <v>750</v>
      </c>
      <c r="M184" s="11" t="s">
        <v>751</v>
      </c>
      <c r="N184" s="11" t="s">
        <v>24</v>
      </c>
      <c r="O184" s="11" t="s">
        <v>17</v>
      </c>
      <c r="P184" s="11" t="s">
        <v>538</v>
      </c>
    </row>
    <row r="185" spans="1:16" ht="15">
      <c r="A185" s="6">
        <v>184</v>
      </c>
      <c r="B185" s="11">
        <v>92322</v>
      </c>
      <c r="C185" s="11" t="s">
        <v>752</v>
      </c>
      <c r="D185" s="11" t="s">
        <v>753</v>
      </c>
      <c r="E185" s="11">
        <v>2013</v>
      </c>
      <c r="F185" s="11" t="s">
        <v>30</v>
      </c>
      <c r="G185" s="11">
        <v>188</v>
      </c>
      <c r="H185" s="11" t="s">
        <v>754</v>
      </c>
      <c r="I185" s="10" t="s">
        <v>22</v>
      </c>
      <c r="J185" s="11"/>
      <c r="K185" s="10" t="s">
        <v>13</v>
      </c>
      <c r="L185" s="11" t="s">
        <v>755</v>
      </c>
      <c r="M185" s="11" t="s">
        <v>756</v>
      </c>
      <c r="N185" s="11" t="s">
        <v>24</v>
      </c>
      <c r="O185" s="11"/>
      <c r="P185" s="11" t="s">
        <v>757</v>
      </c>
    </row>
    <row r="186" spans="1:16" ht="15">
      <c r="A186" s="6">
        <v>185</v>
      </c>
      <c r="B186" s="11">
        <v>92323</v>
      </c>
      <c r="C186" s="11" t="s">
        <v>752</v>
      </c>
      <c r="D186" s="11" t="s">
        <v>758</v>
      </c>
      <c r="E186" s="11">
        <v>2016</v>
      </c>
      <c r="F186" s="11" t="s">
        <v>759</v>
      </c>
      <c r="G186" s="11">
        <v>304</v>
      </c>
      <c r="H186" s="11" t="s">
        <v>540</v>
      </c>
      <c r="I186" s="10" t="s">
        <v>22</v>
      </c>
      <c r="J186" s="11" t="s">
        <v>761</v>
      </c>
      <c r="K186" s="10" t="s">
        <v>13</v>
      </c>
      <c r="L186" s="11" t="s">
        <v>760</v>
      </c>
      <c r="M186" s="11" t="s">
        <v>762</v>
      </c>
      <c r="N186" s="11" t="s">
        <v>24</v>
      </c>
      <c r="O186" s="11"/>
      <c r="P186" s="11" t="s">
        <v>538</v>
      </c>
    </row>
    <row r="187" spans="1:16" ht="15">
      <c r="A187" s="6">
        <v>186</v>
      </c>
      <c r="B187" s="11">
        <v>92324</v>
      </c>
      <c r="C187" s="11" t="s">
        <v>763</v>
      </c>
      <c r="D187" s="11" t="s">
        <v>764</v>
      </c>
      <c r="E187" s="11">
        <v>2017</v>
      </c>
      <c r="F187" s="11" t="s">
        <v>765</v>
      </c>
      <c r="G187" s="11">
        <v>200</v>
      </c>
      <c r="H187" s="11" t="s">
        <v>655</v>
      </c>
      <c r="I187" s="10" t="s">
        <v>22</v>
      </c>
      <c r="J187" s="11"/>
      <c r="K187" s="10" t="s">
        <v>13</v>
      </c>
      <c r="L187" s="11" t="s">
        <v>766</v>
      </c>
      <c r="M187" s="11" t="s">
        <v>767</v>
      </c>
      <c r="N187" s="11" t="s">
        <v>24</v>
      </c>
      <c r="O187" s="11"/>
      <c r="P187" s="11" t="s">
        <v>538</v>
      </c>
    </row>
    <row r="188" spans="1:16" ht="15">
      <c r="A188" s="6">
        <v>187</v>
      </c>
      <c r="B188" s="11">
        <v>92325</v>
      </c>
      <c r="C188" s="11" t="s">
        <v>768</v>
      </c>
      <c r="D188" s="11" t="s">
        <v>769</v>
      </c>
      <c r="E188" s="11">
        <v>2014</v>
      </c>
      <c r="F188" s="11" t="s">
        <v>770</v>
      </c>
      <c r="G188" s="11">
        <v>316</v>
      </c>
      <c r="H188" s="11"/>
      <c r="I188" s="10" t="s">
        <v>22</v>
      </c>
      <c r="J188" s="11"/>
      <c r="K188" s="10" t="s">
        <v>13</v>
      </c>
      <c r="L188" s="11" t="s">
        <v>771</v>
      </c>
      <c r="M188" s="11" t="s">
        <v>772</v>
      </c>
      <c r="N188" s="11" t="s">
        <v>24</v>
      </c>
      <c r="O188" s="11"/>
      <c r="P188" s="11" t="s">
        <v>532</v>
      </c>
    </row>
    <row r="189" spans="1:16" ht="15">
      <c r="A189" s="6">
        <v>188</v>
      </c>
      <c r="B189" s="11">
        <v>92326</v>
      </c>
      <c r="C189" s="11" t="s">
        <v>773</v>
      </c>
      <c r="D189" s="11" t="s">
        <v>774</v>
      </c>
      <c r="E189" s="11">
        <v>2009</v>
      </c>
      <c r="F189" s="11" t="s">
        <v>775</v>
      </c>
      <c r="G189" s="11">
        <v>140</v>
      </c>
      <c r="H189" s="11"/>
      <c r="I189" s="10" t="s">
        <v>22</v>
      </c>
      <c r="J189" s="11"/>
      <c r="K189" s="10" t="s">
        <v>13</v>
      </c>
      <c r="L189" s="11" t="s">
        <v>776</v>
      </c>
      <c r="M189" s="11" t="s">
        <v>777</v>
      </c>
      <c r="N189" s="11" t="s">
        <v>24</v>
      </c>
      <c r="O189" s="11"/>
      <c r="P189" s="11" t="s">
        <v>538</v>
      </c>
    </row>
    <row r="190" spans="1:16" ht="15">
      <c r="A190" s="6">
        <v>189</v>
      </c>
      <c r="B190" s="11">
        <v>92327</v>
      </c>
      <c r="C190" s="11" t="s">
        <v>773</v>
      </c>
      <c r="D190" s="11" t="s">
        <v>778</v>
      </c>
      <c r="E190" s="11">
        <v>2013</v>
      </c>
      <c r="F190" s="11" t="s">
        <v>779</v>
      </c>
      <c r="G190" s="11">
        <v>124</v>
      </c>
      <c r="H190" s="11" t="s">
        <v>671</v>
      </c>
      <c r="I190" s="10" t="s">
        <v>22</v>
      </c>
      <c r="J190" s="11"/>
      <c r="K190" s="10" t="s">
        <v>13</v>
      </c>
      <c r="L190" s="11" t="s">
        <v>780</v>
      </c>
      <c r="M190" s="11" t="s">
        <v>781</v>
      </c>
      <c r="N190" s="11" t="s">
        <v>24</v>
      </c>
      <c r="O190" s="11"/>
      <c r="P190" s="11" t="s">
        <v>538</v>
      </c>
    </row>
    <row r="191" spans="1:16" ht="15">
      <c r="A191" s="6">
        <v>190</v>
      </c>
      <c r="B191" s="11">
        <v>92328</v>
      </c>
      <c r="C191" s="11" t="s">
        <v>782</v>
      </c>
      <c r="D191" s="11" t="s">
        <v>783</v>
      </c>
      <c r="E191" s="11">
        <v>2016</v>
      </c>
      <c r="F191" s="11" t="s">
        <v>784</v>
      </c>
      <c r="G191" s="11">
        <v>188</v>
      </c>
      <c r="H191" s="11"/>
      <c r="I191" s="10" t="s">
        <v>22</v>
      </c>
      <c r="J191" s="11"/>
      <c r="K191" s="10" t="s">
        <v>13</v>
      </c>
      <c r="L191" s="11" t="s">
        <v>785</v>
      </c>
      <c r="M191" s="11" t="s">
        <v>786</v>
      </c>
      <c r="N191" s="11" t="s">
        <v>24</v>
      </c>
      <c r="O191" s="11" t="s">
        <v>17</v>
      </c>
      <c r="P191" s="11" t="s">
        <v>538</v>
      </c>
    </row>
    <row r="192" spans="1:16" ht="15">
      <c r="A192" s="6">
        <v>191</v>
      </c>
      <c r="B192" s="11">
        <v>92329</v>
      </c>
      <c r="C192" s="11" t="s">
        <v>787</v>
      </c>
      <c r="D192" s="11" t="s">
        <v>788</v>
      </c>
      <c r="E192" s="11">
        <v>2015</v>
      </c>
      <c r="F192" s="11" t="s">
        <v>789</v>
      </c>
      <c r="G192" s="11">
        <v>116</v>
      </c>
      <c r="H192" s="11"/>
      <c r="I192" s="10" t="s">
        <v>22</v>
      </c>
      <c r="J192" s="11"/>
      <c r="K192" s="10" t="s">
        <v>13</v>
      </c>
      <c r="L192" s="11" t="s">
        <v>790</v>
      </c>
      <c r="M192" s="11" t="s">
        <v>791</v>
      </c>
      <c r="N192" s="11" t="s">
        <v>24</v>
      </c>
      <c r="O192" s="11" t="s">
        <v>17</v>
      </c>
      <c r="P192" s="11" t="s">
        <v>538</v>
      </c>
    </row>
    <row r="193" spans="1:16" ht="15">
      <c r="A193" s="6">
        <v>192</v>
      </c>
      <c r="B193" s="11">
        <v>92330</v>
      </c>
      <c r="C193" s="11" t="s">
        <v>792</v>
      </c>
      <c r="D193" s="11" t="s">
        <v>793</v>
      </c>
      <c r="E193" s="11">
        <v>2015</v>
      </c>
      <c r="F193" s="11" t="s">
        <v>794</v>
      </c>
      <c r="G193" s="11">
        <v>104</v>
      </c>
      <c r="H193" s="11" t="s">
        <v>571</v>
      </c>
      <c r="I193" s="10" t="s">
        <v>22</v>
      </c>
      <c r="J193" s="11"/>
      <c r="K193" s="10" t="s">
        <v>13</v>
      </c>
      <c r="L193" s="11" t="s">
        <v>795</v>
      </c>
      <c r="M193" s="11" t="s">
        <v>796</v>
      </c>
      <c r="N193" s="11" t="s">
        <v>24</v>
      </c>
      <c r="O193" s="11"/>
      <c r="P193" s="11" t="s">
        <v>607</v>
      </c>
    </row>
    <row r="194" spans="1:16" ht="15">
      <c r="A194" s="6">
        <v>193</v>
      </c>
      <c r="B194" s="11">
        <v>92331</v>
      </c>
      <c r="C194" s="11" t="s">
        <v>797</v>
      </c>
      <c r="D194" s="11" t="s">
        <v>798</v>
      </c>
      <c r="E194" s="11">
        <v>2017</v>
      </c>
      <c r="F194" s="11" t="s">
        <v>799</v>
      </c>
      <c r="G194" s="11">
        <v>356</v>
      </c>
      <c r="H194" s="11"/>
      <c r="I194" s="10" t="s">
        <v>22</v>
      </c>
      <c r="J194" s="11"/>
      <c r="K194" s="10" t="s">
        <v>13</v>
      </c>
      <c r="L194" s="11" t="s">
        <v>800</v>
      </c>
      <c r="M194" s="11" t="s">
        <v>801</v>
      </c>
      <c r="N194" s="11" t="s">
        <v>24</v>
      </c>
      <c r="O194" s="11"/>
      <c r="P194" s="11" t="s">
        <v>590</v>
      </c>
    </row>
    <row r="195" spans="1:16" ht="15">
      <c r="A195" s="6">
        <v>194</v>
      </c>
      <c r="B195" s="11">
        <v>92332</v>
      </c>
      <c r="C195" s="11" t="s">
        <v>417</v>
      </c>
      <c r="D195" s="11" t="s">
        <v>418</v>
      </c>
      <c r="E195" s="11">
        <v>2008</v>
      </c>
      <c r="F195" s="11" t="s">
        <v>419</v>
      </c>
      <c r="G195" s="11">
        <v>112</v>
      </c>
      <c r="H195" s="11" t="s">
        <v>655</v>
      </c>
      <c r="I195" s="10" t="s">
        <v>22</v>
      </c>
      <c r="J195" s="11"/>
      <c r="K195" s="10" t="s">
        <v>13</v>
      </c>
      <c r="L195" s="11" t="s">
        <v>420</v>
      </c>
      <c r="M195" s="11" t="s">
        <v>802</v>
      </c>
      <c r="N195" s="11" t="s">
        <v>24</v>
      </c>
      <c r="O195" s="11" t="s">
        <v>17</v>
      </c>
      <c r="P195" s="11" t="s">
        <v>538</v>
      </c>
    </row>
    <row r="196" spans="1:16" ht="15">
      <c r="A196" s="6">
        <v>195</v>
      </c>
      <c r="B196" s="11">
        <v>92333</v>
      </c>
      <c r="C196" s="11" t="s">
        <v>803</v>
      </c>
      <c r="D196" s="11" t="s">
        <v>804</v>
      </c>
      <c r="E196" s="11">
        <v>2011</v>
      </c>
      <c r="F196" s="11" t="s">
        <v>805</v>
      </c>
      <c r="G196" s="11">
        <v>304</v>
      </c>
      <c r="H196" s="11"/>
      <c r="I196" s="10" t="s">
        <v>22</v>
      </c>
      <c r="J196" s="11"/>
      <c r="K196" s="10" t="s">
        <v>13</v>
      </c>
      <c r="L196" s="11" t="s">
        <v>806</v>
      </c>
      <c r="M196" s="11" t="s">
        <v>807</v>
      </c>
      <c r="N196" s="11" t="s">
        <v>24</v>
      </c>
      <c r="O196" s="11"/>
      <c r="P196" s="11" t="s">
        <v>538</v>
      </c>
    </row>
    <row r="197" spans="1:16" ht="15">
      <c r="A197" s="6">
        <v>196</v>
      </c>
      <c r="B197" s="11">
        <v>92334</v>
      </c>
      <c r="C197" s="11" t="s">
        <v>808</v>
      </c>
      <c r="D197" s="11" t="s">
        <v>809</v>
      </c>
      <c r="E197" s="11">
        <v>2014</v>
      </c>
      <c r="F197" s="11" t="s">
        <v>810</v>
      </c>
      <c r="G197" s="11">
        <v>390</v>
      </c>
      <c r="H197" s="11"/>
      <c r="I197" s="10" t="s">
        <v>22</v>
      </c>
      <c r="J197" s="11"/>
      <c r="K197" s="10" t="s">
        <v>13</v>
      </c>
      <c r="L197" s="11" t="s">
        <v>811</v>
      </c>
      <c r="M197" s="11" t="s">
        <v>812</v>
      </c>
      <c r="N197" s="11" t="s">
        <v>24</v>
      </c>
      <c r="O197" s="11"/>
      <c r="P197" s="11" t="s">
        <v>538</v>
      </c>
    </row>
    <row r="198" spans="1:16" ht="15">
      <c r="A198" s="6">
        <v>197</v>
      </c>
      <c r="B198" s="11">
        <v>92335</v>
      </c>
      <c r="C198" s="11" t="s">
        <v>533</v>
      </c>
      <c r="D198" s="11" t="s">
        <v>813</v>
      </c>
      <c r="E198" s="11">
        <v>2015</v>
      </c>
      <c r="F198" s="11" t="s">
        <v>814</v>
      </c>
      <c r="G198" s="11">
        <v>40</v>
      </c>
      <c r="H198" s="11"/>
      <c r="I198" s="10" t="s">
        <v>22</v>
      </c>
      <c r="J198" s="11"/>
      <c r="K198" s="10" t="s">
        <v>13</v>
      </c>
      <c r="L198" s="11" t="s">
        <v>815</v>
      </c>
      <c r="M198" s="11" t="s">
        <v>816</v>
      </c>
      <c r="N198" s="11" t="s">
        <v>24</v>
      </c>
      <c r="O198" s="11"/>
      <c r="P198" s="11" t="s">
        <v>543</v>
      </c>
    </row>
    <row r="199" spans="1:16" ht="15">
      <c r="A199" s="6">
        <v>198</v>
      </c>
      <c r="B199" s="11">
        <v>92347</v>
      </c>
      <c r="C199" s="11" t="s">
        <v>817</v>
      </c>
      <c r="D199" s="11" t="s">
        <v>818</v>
      </c>
      <c r="E199" s="11">
        <v>2009</v>
      </c>
      <c r="F199" s="11" t="s">
        <v>819</v>
      </c>
      <c r="G199" s="11">
        <v>124</v>
      </c>
      <c r="H199" s="11"/>
      <c r="I199" s="10" t="s">
        <v>22</v>
      </c>
      <c r="J199" s="11"/>
      <c r="K199" s="10" t="s">
        <v>13</v>
      </c>
      <c r="L199" s="11" t="s">
        <v>820</v>
      </c>
      <c r="M199" s="11" t="s">
        <v>821</v>
      </c>
      <c r="N199" s="11" t="s">
        <v>139</v>
      </c>
      <c r="O199" s="11"/>
      <c r="P199" s="11"/>
    </row>
  </sheetData>
  <sheetProtection formatCells="0" formatColumns="0" formatRows="0" insertColumns="0" insertRows="0" insertHyperlinks="0" deleteColumns="0" deleteRows="0" sort="0" autoFilter="0" pivotTables="0"/>
  <autoFilter ref="A1:P1"/>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special2</cp:lastModifiedBy>
  <dcterms:created xsi:type="dcterms:W3CDTF">2016-07-26T07:09:18Z</dcterms:created>
  <dcterms:modified xsi:type="dcterms:W3CDTF">2017-12-08T06:36:55Z</dcterms:modified>
  <cp:category/>
  <cp:version/>
  <cp:contentType/>
  <cp:contentStatus/>
</cp:coreProperties>
</file>